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\\JAGODA\Proračun\2025\Obrazloženje izvršenja 2025\Polugodišnji izvještaj o izvršenju FP 2025\Objava na webu\"/>
    </mc:Choice>
  </mc:AlternateContent>
  <xr:revisionPtr revIDLastSave="0" documentId="13_ncr:1_{A44B10D0-4A41-4892-B37D-32475B7C1EC9}" xr6:coauthVersionLast="47" xr6:coauthVersionMax="47" xr10:uidLastSave="{00000000-0000-0000-0000-000000000000}"/>
  <bookViews>
    <workbookView xWindow="-120" yWindow="-120" windowWidth="38640" windowHeight="15720" firstSheet="1" activeTab="5" xr2:uid="{5282A61B-F1E4-4EE7-B7EB-23DCAC078811}"/>
  </bookViews>
  <sheets>
    <sheet name="BExRepositorySheet" sheetId="4" state="veryHidden" r:id="rId1"/>
    <sheet name="Sažetak" sheetId="9" r:id="rId2"/>
    <sheet name="Račun prihoda i rashoda_ekonoms" sheetId="14" r:id="rId3"/>
    <sheet name="Račun prihoda i rashoda_izvori" sheetId="15" r:id="rId4"/>
    <sheet name="Rashodi po funk. klas." sheetId="16" r:id="rId5"/>
    <sheet name="Posebni dio" sheetId="17" r:id="rId6"/>
    <sheet name="FP0002PRPV2" sheetId="5" state="hidden" r:id="rId7"/>
    <sheet name="FP0002PRR" sheetId="12" state="hidden" r:id="rId8"/>
    <sheet name="FP0002PRB" sheetId="11" state="hidden" r:id="rId9"/>
    <sheet name="FP0005PRV2" sheetId="13" state="hidden" r:id="rId10"/>
  </sheets>
  <externalReferences>
    <externalReference r:id="rId11"/>
  </externalReferences>
  <definedNames>
    <definedName name="BEx768KPSQ72NFZI1DSHLMYOAJB4" localSheetId="5" hidden="1">'Posebni dio'!$A$10:$E$10</definedName>
    <definedName name="BEx768KPSQ72NFZI1DSHLMYOAJB4" localSheetId="3" hidden="1">'Račun prihoda i rashoda_izvori'!#REF!</definedName>
    <definedName name="BEx768KPSQ72NFZI1DSHLMYOAJB4" localSheetId="4" hidden="1">'Rashodi po funk. klas.'!$A$11:$E$11</definedName>
    <definedName name="BEx768KPSQ72NFZI1DSHLMYOAJB4" hidden="1">'Račun prihoda i rashoda_ekonoms'!$B$10:$F$10</definedName>
    <definedName name="BExF0FDTSLD2H2BL1BV89V91RA11" localSheetId="5" hidden="1">'Posebni dio'!$A$1:$A$1</definedName>
    <definedName name="BExF0FDTSLD2H2BL1BV89V91RA11" localSheetId="3" hidden="1">'Račun prihoda i rashoda_izvori'!#REF!</definedName>
    <definedName name="BExF0FDTSLD2H2BL1BV89V91RA11" localSheetId="4" hidden="1">'Rashodi po funk. klas.'!$A$1:$A$1</definedName>
    <definedName name="BExF0FDTSLD2H2BL1BV89V91RA11" hidden="1">'Račun prihoda i rashoda_ekonoms'!#REF!</definedName>
    <definedName name="DF_GRID_1">#REF!</definedName>
    <definedName name="DF_GRID_2">FP0002PRPV2!$B$2:$J$315</definedName>
    <definedName name="_xlnm.Print_Area" localSheetId="6">FP0002PRPV2!$A$1:$K$316</definedName>
    <definedName name="_xlnm.Print_Area" localSheetId="5">'Posebni dio'!$A$1:$F$190</definedName>
    <definedName name="_xlnm.Print_Area" localSheetId="2">'Račun prihoda i rashoda_ekonoms'!$A$1:$H$94</definedName>
    <definedName name="_xlnm.Print_Area" localSheetId="3">'Račun prihoda i rashoda_izvori'!$A$1:$I$40</definedName>
    <definedName name="_xlnm.Print_Area" localSheetId="4">'Rashodi po funk. klas.'!$A$1:$H$23</definedName>
    <definedName name="_xlnm.Print_Titles" localSheetId="5">'Posebni dio'!$7:$8</definedName>
    <definedName name="_xlnm.Print_Titles" localSheetId="2">'Račun prihoda i rashoda_ekonoms'!$7:$8</definedName>
    <definedName name="SAPBEXhrIndnt" localSheetId="5" hidden="1">1</definedName>
    <definedName name="SAPBEXhrIndnt" localSheetId="2" hidden="1">1</definedName>
    <definedName name="SAPBEXhrIndnt" localSheetId="3" hidden="1">1</definedName>
    <definedName name="SAPBEXhrIndnt" localSheetId="4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7" l="1"/>
  <c r="D7" i="17"/>
  <c r="C7" i="17"/>
  <c r="H10" i="16"/>
  <c r="G10" i="16"/>
  <c r="F10" i="16"/>
  <c r="E10" i="16"/>
  <c r="D10" i="16"/>
  <c r="C10" i="16"/>
  <c r="H8" i="16"/>
  <c r="G8" i="16"/>
  <c r="F8" i="16"/>
  <c r="E8" i="16"/>
  <c r="D8" i="16"/>
  <c r="C8" i="16"/>
  <c r="I9" i="15"/>
  <c r="H9" i="15"/>
  <c r="E9" i="15"/>
  <c r="D9" i="15"/>
  <c r="C9" i="15"/>
  <c r="B9" i="15"/>
  <c r="D12" i="14"/>
  <c r="D9" i="14" s="1"/>
  <c r="E12" i="14"/>
  <c r="E9" i="14" s="1"/>
  <c r="F12" i="14"/>
  <c r="F9" i="14" s="1"/>
  <c r="C12" i="14"/>
  <c r="C9" i="14" s="1"/>
  <c r="H27" i="14"/>
  <c r="G27" i="14"/>
  <c r="F27" i="14"/>
  <c r="E27" i="14"/>
  <c r="D27" i="14"/>
  <c r="C27" i="14"/>
  <c r="G9" i="14"/>
  <c r="H9" i="14"/>
  <c r="H7" i="14" l="1"/>
  <c r="G7" i="14"/>
  <c r="F7" i="14"/>
  <c r="E7" i="14"/>
  <c r="D7" i="14"/>
  <c r="C7" i="14"/>
  <c r="G8" i="9"/>
  <c r="G19" i="9" s="1"/>
  <c r="H8" i="9"/>
  <c r="H19" i="9" s="1"/>
  <c r="I8" i="9"/>
  <c r="I19" i="9" s="1"/>
  <c r="J8" i="9"/>
  <c r="J19" i="9" s="1"/>
  <c r="K8" i="9"/>
  <c r="K19" i="9" s="1"/>
  <c r="F8" i="9"/>
  <c r="F19" i="9" s="1"/>
  <c r="F10" i="9"/>
  <c r="F12" i="9" s="1"/>
  <c r="G10" i="9"/>
  <c r="G12" i="9" s="1"/>
  <c r="H10" i="9"/>
  <c r="K10" i="9" s="1"/>
  <c r="I10" i="9"/>
  <c r="F11" i="9"/>
  <c r="G11" i="9"/>
  <c r="K25" i="9"/>
  <c r="J25" i="9"/>
  <c r="K24" i="9"/>
  <c r="J24" i="9"/>
  <c r="I11" i="9"/>
  <c r="K11" i="9" s="1"/>
  <c r="H11" i="9"/>
  <c r="I22" i="9"/>
  <c r="J22" i="9" s="1"/>
  <c r="H22" i="9"/>
  <c r="H23" i="9" s="1"/>
  <c r="H26" i="9" s="1"/>
  <c r="G22" i="9"/>
  <c r="F22" i="9"/>
  <c r="I21" i="9"/>
  <c r="K21" i="9" s="1"/>
  <c r="H21" i="9"/>
  <c r="G21" i="9"/>
  <c r="G23" i="9" s="1"/>
  <c r="G26" i="9" s="1"/>
  <c r="F21" i="9"/>
  <c r="I14" i="9"/>
  <c r="H14" i="9"/>
  <c r="G14" i="9"/>
  <c r="F14" i="9"/>
  <c r="I13" i="9"/>
  <c r="K13" i="9" s="1"/>
  <c r="H13" i="9"/>
  <c r="G13" i="9"/>
  <c r="F13" i="9"/>
  <c r="F15" i="9" l="1"/>
  <c r="H15" i="9"/>
  <c r="J10" i="9"/>
  <c r="I23" i="9"/>
  <c r="G15" i="9"/>
  <c r="G16" i="9" s="1"/>
  <c r="G27" i="9" s="1"/>
  <c r="J14" i="9"/>
  <c r="J21" i="9"/>
  <c r="F23" i="9"/>
  <c r="F26" i="9" s="1"/>
  <c r="J13" i="9"/>
  <c r="K23" i="9"/>
  <c r="I26" i="9"/>
  <c r="F16" i="9"/>
  <c r="K14" i="9"/>
  <c r="H12" i="9"/>
  <c r="H16" i="9" s="1"/>
  <c r="H27" i="9" s="1"/>
  <c r="I12" i="9"/>
  <c r="J11" i="9"/>
  <c r="K22" i="9"/>
  <c r="I15" i="9"/>
  <c r="J23" i="9" l="1"/>
  <c r="F27" i="9"/>
  <c r="K26" i="9"/>
  <c r="J26" i="9"/>
  <c r="K15" i="9"/>
  <c r="J15" i="9"/>
  <c r="J12" i="9"/>
  <c r="I16" i="9"/>
  <c r="K12" i="9"/>
  <c r="K16" i="9" l="1"/>
  <c r="I27" i="9"/>
  <c r="J16" i="9"/>
</calcChain>
</file>

<file path=xl/sharedStrings.xml><?xml version="1.0" encoding="utf-8"?>
<sst xmlns="http://schemas.openxmlformats.org/spreadsheetml/2006/main" count="691" uniqueCount="271">
  <si>
    <t>Table</t>
  </si>
  <si>
    <t>Filter</t>
  </si>
  <si>
    <t>I. OPĆI DIO</t>
  </si>
  <si>
    <t>RAZLIKA - VIŠAK / MANJAK</t>
  </si>
  <si>
    <t>PRIJENOS SREDSTAVA IZ PRETHODNE GODINE</t>
  </si>
  <si>
    <t/>
  </si>
  <si>
    <t>EUR</t>
  </si>
  <si>
    <t>6 Prihodi poslovanja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</si>
  <si>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</si>
  <si>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</si>
  <si>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</si>
  <si>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</si>
  <si>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</si>
  <si>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</si>
  <si>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</si>
  <si>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</si>
  <si>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</si>
  <si>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</si>
  <si>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</si>
  <si>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</si>
  <si>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</si>
  <si>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</si>
  <si>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</si>
  <si>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</si>
  <si>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 xml:space="preserve">NETO FINANCIRANJE </t>
  </si>
  <si>
    <t xml:space="preserve">VIŠAK/MANJAK + NETO FINANCIRANJE </t>
  </si>
  <si>
    <t>67 Prihodi iz proračuna</t>
  </si>
  <si>
    <t>671 Prihodi iz proračuna</t>
  </si>
  <si>
    <t>6711 Prihodi iz nadležnog proračuna za financiranje rashoda</t>
  </si>
  <si>
    <t>6712 Prihodi iz nadležnog proračuna za financiranje rashoda</t>
  </si>
  <si>
    <t>6714 Prihodi od nadležnog proračuna za financiranje izdataka</t>
  </si>
  <si>
    <t>Stavka izdat./prih.</t>
  </si>
  <si>
    <t>3</t>
  </si>
  <si>
    <t>Rashodi poslovanja</t>
  </si>
  <si>
    <t>4</t>
  </si>
  <si>
    <t>Rashodi za nabavu nefinancijske imovine</t>
  </si>
  <si>
    <t>Indeks
(5)/(2)</t>
  </si>
  <si>
    <t>Indeks
(5)/(4)</t>
  </si>
  <si>
    <t xml:space="preserve">
Indeks
(5)/(2)</t>
  </si>
  <si>
    <t xml:space="preserve">
Indeks
(5)/(4)</t>
  </si>
  <si>
    <t>Tekući plan 
2025.</t>
  </si>
  <si>
    <t>Izvorni plan ili Rebalans 
2025.</t>
  </si>
  <si>
    <t>Prihodi i rashodi</t>
  </si>
  <si>
    <t>PRIHODI</t>
  </si>
  <si>
    <t>6</t>
  </si>
  <si>
    <t>Prihodi poslovanja</t>
  </si>
  <si>
    <t xml:space="preserve">
Izvorni plan ili Rebalans 
2025.</t>
  </si>
  <si>
    <t xml:space="preserve">
Tekući plan 
2025.</t>
  </si>
  <si>
    <t>Ostvarenje/Izvršenje 
01.2024. - 06.2024.</t>
  </si>
  <si>
    <t>Ostvarenje/Izvršenje 
01.2025. - 06.2025.</t>
  </si>
  <si>
    <t>Ostvarenje/Izvršenje 
01.2024. - 06.2024. ver. 2024.</t>
  </si>
  <si>
    <t>Izvorni plan ili Rebalans 
2025.  ver. 2025.</t>
  </si>
  <si>
    <t>Tekući plan 
2025. ver. 2025.</t>
  </si>
  <si>
    <t>Ostvarenje/Izvršenje 
01.2025. - 06.2025. ver. 2025.</t>
  </si>
  <si>
    <t xml:space="preserve">
Ostvarenje/Izvršenje 
01.2024. - 06.2024.</t>
  </si>
  <si>
    <t xml:space="preserve">
Ostvarenje/Izvršenje 
01.2025. - 06.2025.</t>
  </si>
  <si>
    <t>Nisu nađeni primjenjivi podaci</t>
  </si>
  <si>
    <t xml:space="preserve"> RAČUN PRIHODA I RASHODA </t>
  </si>
  <si>
    <t xml:space="preserve">IZVJEŠTAJ O PRIHODIMA I RASHODIMA PREMA EKONOMSKOJ KLASIFIKACIJI </t>
  </si>
  <si>
    <t>UKUPNI PRIHODI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</si>
  <si>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</si>
  <si>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</si>
  <si>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</si>
  <si>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</si>
  <si>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</si>
  <si>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</si>
  <si>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65</t>
  </si>
  <si>
    <t>Prihodi od upravnih i administrativnih pristojbi, pristojbi po posebnim propisima i naknada</t>
  </si>
  <si>
    <t>652</t>
  </si>
  <si>
    <t>Prihodi po posebnim propisima</t>
  </si>
  <si>
    <t>6521</t>
  </si>
  <si>
    <t>Prihodi državne uprave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</si>
  <si>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</si>
  <si>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</si>
  <si>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</si>
  <si>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</si>
  <si>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</si>
  <si>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</si>
  <si>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Prihodi iz proračuna</t>
  </si>
  <si>
    <t>Prihodi iz nadležnog proračuna za financiranje rashoda</t>
  </si>
  <si>
    <t>Prihodi od nadležnog proračuna za financiranje izdataka</t>
  </si>
  <si>
    <t>UKUPNI RASHODI</t>
  </si>
  <si>
    <t>Ukupni rezultat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</si>
  <si>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</si>
  <si>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</si>
  <si>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</si>
  <si>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</si>
  <si>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</si>
  <si>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</si>
  <si>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</si>
  <si>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</si>
  <si>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</si>
  <si>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</si>
  <si>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</si>
  <si>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</si>
  <si>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</si>
  <si>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</si>
  <si>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</si>
  <si>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</si>
  <si>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</si>
  <si>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</si>
  <si>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</si>
  <si>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</si>
  <si>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</si>
  <si>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</si>
  <si>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</si>
  <si>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</si>
  <si>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</si>
  <si>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</si>
  <si>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</si>
  <si>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</si>
  <si>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</si>
  <si>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</si>
  <si>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</si>
  <si>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</si>
  <si>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</si>
  <si>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</si>
  <si>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</si>
  <si>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</si>
  <si>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</si>
  <si>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</si>
  <si>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</si>
  <si>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</si>
  <si>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</si>
  <si>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</si>
  <si>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</si>
  <si>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</si>
  <si>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</si>
  <si>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</si>
  <si>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</si>
  <si>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</si>
  <si>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</si>
  <si>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</si>
  <si>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</si>
  <si>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</si>
  <si>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</si>
  <si>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</si>
  <si>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</si>
  <si>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</si>
  <si>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</si>
  <si>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</si>
  <si>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</si>
  <si>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</si>
  <si>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</si>
  <si>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</si>
  <si>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</si>
  <si>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</si>
  <si>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</si>
  <si>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</si>
  <si>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</si>
  <si>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</si>
  <si>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</si>
  <si>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</si>
  <si>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</si>
  <si>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</si>
  <si>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</si>
  <si>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</si>
  <si>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</si>
  <si>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</si>
  <si>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</si>
  <si>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</si>
  <si>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</si>
  <si>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</si>
  <si>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</si>
  <si>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</si>
  <si>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</si>
  <si>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</si>
  <si>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</si>
  <si>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</si>
  <si>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41</t>
  </si>
  <si>
    <t>Rashodi za nabavu neproizvedene dugotrajne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</si>
  <si>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</si>
  <si>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</si>
  <si>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</si>
  <si>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</si>
  <si>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</si>
  <si>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</si>
  <si>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</si>
  <si>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</si>
  <si>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</si>
  <si>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</si>
  <si>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45</t>
  </si>
  <si>
    <t>Rashodi za dodatna ulaganja na nefinancijskoj imovini</t>
  </si>
  <si>
    <t>454</t>
  </si>
  <si>
    <t>Dodatna ulaganja za ostalu nefinancijsku imovinu</t>
  </si>
  <si>
    <t>4541</t>
  </si>
  <si>
    <t>IZVJEŠTAJ O PRIHODIMA I RASHODIMA PREMA IZVORIMA FINANCIRANJA</t>
  </si>
  <si>
    <t>Indeks (5) / (2)</t>
  </si>
  <si>
    <t>Indeks (5) / (4)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</si>
  <si>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</si>
  <si>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</si>
  <si>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</si>
  <si>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</si>
  <si>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</si>
  <si>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</si>
  <si>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</si>
  <si>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</si>
  <si>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</si>
  <si>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55 Refundacije iz pomoći EU</t>
  </si>
  <si>
    <t>56 Fondovi EU</t>
  </si>
  <si>
    <t>RASHODI</t>
  </si>
  <si>
    <t>IZVRŠENJE FINANCIJSKOG PLANA PRORAČUNSKOG KORISNIKA DRŽAVNOG PRORAČUNA
ZA PRVO POLUGODIŠTE 2025. GODINE</t>
  </si>
  <si>
    <t>IZVJEŠTAJ O RASHODIMA PREMA FUNKCIJSKOJ KLASIFIKACIJI</t>
  </si>
  <si>
    <t>UKUPNO RASHODI</t>
  </si>
  <si>
    <t>Funkcijsko područje</t>
  </si>
  <si>
    <t>GFS</t>
  </si>
  <si>
    <t>Funkcijska klasifikacija</t>
  </si>
  <si>
    <t>01</t>
  </si>
  <si>
    <t>Opće javne usluge</t>
  </si>
  <si>
    <t>013</t>
  </si>
  <si>
    <t>Opće usluge</t>
  </si>
  <si>
    <t>II. POSEBNI DIO</t>
  </si>
  <si>
    <t>IZVJEŠTAJ PO PROGRAMSKOJ KLASIFIKACIJI</t>
  </si>
  <si>
    <t>INDEKS
(4)/(3)</t>
  </si>
  <si>
    <t>Glava (O2) (t)</t>
  </si>
  <si>
    <t>16005</t>
  </si>
  <si>
    <t>Državni zavod za statistiku</t>
  </si>
  <si>
    <t>11</t>
  </si>
  <si>
    <t>Opći prihodi i primici</t>
  </si>
  <si>
    <t>12</t>
  </si>
  <si>
    <t>Sredstva učešća za pomoći</t>
  </si>
  <si>
    <t>Vlastiti prihodi</t>
  </si>
  <si>
    <t>51</t>
  </si>
  <si>
    <t>Pomoći EU</t>
  </si>
  <si>
    <t>559</t>
  </si>
  <si>
    <t>Ostale refundacije iz sredstava EU</t>
  </si>
  <si>
    <t>563</t>
  </si>
  <si>
    <t>Europski fond za regionalni razvoj (EFRR)</t>
  </si>
  <si>
    <t>24</t>
  </si>
  <si>
    <t>ADMINISTRATIVNI POSLOVI I OPĆE USLUGE JAVNE UPRAVE</t>
  </si>
  <si>
    <t>2405</t>
  </si>
  <si>
    <t>STATISTIČKE USLUGE</t>
  </si>
  <si>
    <t>A658038</t>
  </si>
  <si>
    <t>ADMINISTRACIJA I UPRAVLJANJE</t>
  </si>
  <si>
    <t>A658057</t>
  </si>
  <si>
    <t>STATISTIKE ZAŠTITE OKOLIŠA I ENERGIJE</t>
  </si>
  <si>
    <t>A658063</t>
  </si>
  <si>
    <t>PROCJENA BILJNE I STOČNE PROIZVODNJE</t>
  </si>
  <si>
    <t>A658068</t>
  </si>
  <si>
    <t>STATISTIKA TURIZMA</t>
  </si>
  <si>
    <t>A658069</t>
  </si>
  <si>
    <t>STATISTIKA GRAĐEVINARSTVA I STANOVANJA</t>
  </si>
  <si>
    <t>A658106</t>
  </si>
  <si>
    <t>PUBLICISTIKA I INFORMACIJE</t>
  </si>
  <si>
    <t>A658107</t>
  </si>
  <si>
    <t>ANKETA O RADNOJ SNAZI</t>
  </si>
  <si>
    <t>A658117</t>
  </si>
  <si>
    <t>ANKETA O DOHOTKU STANOVNIŠTVA</t>
  </si>
  <si>
    <t>A658126</t>
  </si>
  <si>
    <t>PRIKUPLJANJE PODATAKA O CIJENAMA DOBARA I USLUGA</t>
  </si>
  <si>
    <t>A658158</t>
  </si>
  <si>
    <t>ANKETE O PRIMJENI INFORMACIJSKIH I KOMUNIKACIJSKIH TEHNOLOGIJA IKT-a U KUĆANSTAVIMA I PODUZEĆIMA (IKT-DOM i IKT-POD)</t>
  </si>
  <si>
    <t>A658159</t>
  </si>
  <si>
    <t>MAKROEKONOMSKE STATISTIKE</t>
  </si>
  <si>
    <t>K658035</t>
  </si>
  <si>
    <t>INFORMATIZACIJA ZAVODA</t>
  </si>
  <si>
    <t>K658037</t>
  </si>
  <si>
    <t>ODRŽAVANJE GRAĐEVINSKIH OBJEKATA</t>
  </si>
  <si>
    <t>K658157</t>
  </si>
  <si>
    <t>PROGRAM KONKURENTNOST I KOHEZIJA 2021.-2027</t>
  </si>
  <si>
    <t>T658142</t>
  </si>
  <si>
    <t>SUDJELOVANJE U STATISTIČKIM PROGRAMIMA EUROPSKE KOMISIJE</t>
  </si>
  <si>
    <t>T658160</t>
  </si>
  <si>
    <t>PRIJENOS ZNANJA ZEMLJAMA KORISNICIMA TEHNIČKE POMOĆI</t>
  </si>
  <si>
    <t>T658161</t>
  </si>
  <si>
    <t>ORGANIZACIJA DGINS KONFERENCIJE I ESSC 2025.</t>
  </si>
  <si>
    <t xml:space="preserve">Ostvarenje/Izvršenje 
01.2024. - 06.2024. </t>
  </si>
  <si>
    <t xml:space="preserve">Izvorni plan ili Rebalans 
2025. </t>
  </si>
  <si>
    <t xml:space="preserve">Tekući plan 
2025. </t>
  </si>
  <si>
    <t xml:space="preserve">Ostvarenje/Izvršenje 
01.2025. - 06.2025. </t>
  </si>
  <si>
    <t>Ostvarenje/Izvršenje
01.2025. - 06.2025.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</si>
</sst>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8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0"/>
      <name val="Arial"/>
      <family val="2"/>
      <charset val="238"/>
    </font>
    <font>
      <sz val="8"/>
      <name val="0"/>
      <charset val="238"/>
    </font>
    <font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1"/>
      <name val="Arial"/>
      <family val="2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0">
    <xf numFmtId="0" fontId="0" fillId="2" borderId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1" fillId="14" borderId="0" applyNumberFormat="0" applyBorder="0" applyAlignment="0" applyProtection="0"/>
    <xf numFmtId="0" fontId="11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2" fillId="26" borderId="0" applyNumberFormat="0" applyBorder="0" applyAlignment="0" applyProtection="0"/>
    <xf numFmtId="0" fontId="3" fillId="26" borderId="1" applyNumberFormat="0" applyFont="0" applyAlignment="0" applyProtection="0"/>
    <xf numFmtId="0" fontId="13" fillId="30" borderId="1" applyNumberFormat="0" applyAlignment="0" applyProtection="0"/>
    <xf numFmtId="0" fontId="14" fillId="23" borderId="2" applyNumberFormat="0" applyAlignment="0" applyProtection="0"/>
    <xf numFmtId="0" fontId="11" fillId="19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1" fillId="19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7" borderId="1" applyNumberFormat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12" borderId="0" applyNumberFormat="0" applyBorder="0" applyAlignment="0" applyProtection="0"/>
    <xf numFmtId="0" fontId="10" fillId="29" borderId="0" applyNumberFormat="0" applyBorder="0" applyAlignment="0" applyProtection="0"/>
    <xf numFmtId="0" fontId="21" fillId="30" borderId="6" applyNumberFormat="0" applyAlignment="0" applyProtection="0"/>
    <xf numFmtId="0" fontId="13" fillId="30" borderId="1" applyNumberFormat="0" applyAlignment="0" applyProtection="0"/>
    <xf numFmtId="0" fontId="20" fillId="0" borderId="7" applyNumberFormat="0" applyFill="0" applyAlignment="0" applyProtection="0"/>
    <xf numFmtId="0" fontId="12" fillId="2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7" fillId="2" borderId="0"/>
    <xf numFmtId="0" fontId="27" fillId="2" borderId="0"/>
    <xf numFmtId="0" fontId="35" fillId="0" borderId="0"/>
    <xf numFmtId="0" fontId="2" fillId="0" borderId="0"/>
    <xf numFmtId="0" fontId="3" fillId="2" borderId="0"/>
    <xf numFmtId="0" fontId="35" fillId="0" borderId="0"/>
    <xf numFmtId="0" fontId="3" fillId="26" borderId="1" applyNumberFormat="0" applyFont="0" applyAlignment="0" applyProtection="0"/>
    <xf numFmtId="0" fontId="21" fillId="30" borderId="6" applyNumberFormat="0" applyAlignment="0" applyProtection="0"/>
    <xf numFmtId="0" fontId="20" fillId="0" borderId="7" applyNumberFormat="0" applyFill="0" applyAlignment="0" applyProtection="0"/>
    <xf numFmtId="0" fontId="14" fillId="23" borderId="2" applyNumberFormat="0" applyAlignment="0" applyProtection="0"/>
    <xf numFmtId="4" fontId="3" fillId="34" borderId="1" applyNumberFormat="0" applyProtection="0">
      <alignment vertical="center"/>
    </xf>
    <xf numFmtId="4" fontId="24" fillId="35" borderId="1" applyNumberFormat="0" applyProtection="0">
      <alignment vertical="center"/>
    </xf>
    <xf numFmtId="4" fontId="3" fillId="35" borderId="1" applyNumberFormat="0" applyProtection="0">
      <alignment horizontal="left" vertical="center" indent="1" justifyLastLine="1"/>
    </xf>
    <xf numFmtId="4" fontId="3" fillId="35" borderId="1" applyNumberFormat="0" applyProtection="0">
      <alignment horizontal="left" vertical="center" indent="1"/>
    </xf>
    <xf numFmtId="0" fontId="7" fillId="34" borderId="8" applyNumberFormat="0" applyProtection="0">
      <alignment horizontal="left" vertical="top" indent="1"/>
    </xf>
    <xf numFmtId="4" fontId="3" fillId="36" borderId="1" applyNumberFormat="0" applyProtection="0">
      <alignment horizontal="left" vertical="center" indent="1" justifyLastLine="1"/>
    </xf>
    <xf numFmtId="4" fontId="3" fillId="36" borderId="1" applyNumberFormat="0" applyProtection="0">
      <alignment horizontal="left" vertical="center" indent="1"/>
    </xf>
    <xf numFmtId="4" fontId="3" fillId="37" borderId="1" applyNumberFormat="0" applyProtection="0">
      <alignment horizontal="right" vertical="center"/>
    </xf>
    <xf numFmtId="4" fontId="3" fillId="38" borderId="1" applyNumberFormat="0" applyProtection="0">
      <alignment horizontal="right" vertical="center"/>
    </xf>
    <xf numFmtId="4" fontId="3" fillId="39" borderId="9" applyNumberFormat="0" applyProtection="0">
      <alignment horizontal="right" vertical="center"/>
    </xf>
    <xf numFmtId="4" fontId="3" fillId="9" borderId="1" applyNumberFormat="0" applyProtection="0">
      <alignment horizontal="right" vertical="center"/>
    </xf>
    <xf numFmtId="4" fontId="3" fillId="40" borderId="1" applyNumberFormat="0" applyProtection="0">
      <alignment horizontal="right" vertical="center"/>
    </xf>
    <xf numFmtId="4" fontId="3" fillId="41" borderId="1" applyNumberFormat="0" applyProtection="0">
      <alignment horizontal="right" vertical="center"/>
    </xf>
    <xf numFmtId="4" fontId="3" fillId="7" borderId="1" applyNumberFormat="0" applyProtection="0">
      <alignment horizontal="right" vertical="center"/>
    </xf>
    <xf numFmtId="4" fontId="3" fillId="4" borderId="1" applyNumberFormat="0" applyProtection="0">
      <alignment horizontal="right" vertical="center"/>
    </xf>
    <xf numFmtId="4" fontId="3" fillId="42" borderId="1" applyNumberFormat="0" applyProtection="0">
      <alignment horizontal="right" vertical="center"/>
    </xf>
    <xf numFmtId="4" fontId="3" fillId="43" borderId="9" applyNumberFormat="0" applyProtection="0">
      <alignment horizontal="left" vertical="center" indent="1" justifyLastLine="1"/>
    </xf>
    <xf numFmtId="4" fontId="3" fillId="43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 justifyLastLine="1"/>
    </xf>
    <xf numFmtId="4" fontId="6" fillId="8" borderId="9" applyNumberFormat="0" applyProtection="0">
      <alignment horizontal="left" vertical="center" indent="1"/>
    </xf>
    <xf numFmtId="4" fontId="6" fillId="8" borderId="9" applyNumberFormat="0" applyProtection="0">
      <alignment horizontal="left" vertical="center" indent="1" justifyLastLine="1"/>
    </xf>
    <xf numFmtId="4" fontId="6" fillId="8" borderId="9" applyNumberFormat="0" applyProtection="0">
      <alignment horizontal="left" vertical="center" indent="1"/>
    </xf>
    <xf numFmtId="4" fontId="3" fillId="3" borderId="1" applyNumberFormat="0" applyProtection="0">
      <alignment horizontal="right" vertical="center"/>
    </xf>
    <xf numFmtId="4" fontId="3" fillId="5" borderId="9" applyNumberFormat="0" applyProtection="0">
      <alignment horizontal="left" vertical="center" indent="1" justifyLastLine="1"/>
    </xf>
    <xf numFmtId="4" fontId="3" fillId="5" borderId="9" applyNumberFormat="0" applyProtection="0">
      <alignment horizontal="left" vertical="center" indent="1"/>
    </xf>
    <xf numFmtId="4" fontId="3" fillId="3" borderId="9" applyNumberFormat="0" applyProtection="0">
      <alignment horizontal="left" vertical="center" indent="1" justifyLastLine="1"/>
    </xf>
    <xf numFmtId="4" fontId="3" fillId="3" borderId="9" applyNumberFormat="0" applyProtection="0">
      <alignment horizontal="left" vertical="center" indent="1"/>
    </xf>
    <xf numFmtId="0" fontId="3" fillId="6" borderId="1" applyNumberFormat="0" applyProtection="0">
      <alignment horizontal="left" vertical="center" indent="1" justifyLastLine="1"/>
    </xf>
    <xf numFmtId="0" fontId="3" fillId="6" borderId="1" applyNumberFormat="0" applyProtection="0">
      <alignment horizontal="left" vertical="center" indent="1"/>
    </xf>
    <xf numFmtId="0" fontId="3" fillId="8" borderId="8" applyNumberFormat="0" applyProtection="0">
      <alignment horizontal="left" vertical="top" indent="1"/>
    </xf>
    <xf numFmtId="0" fontId="3" fillId="44" borderId="1" applyNumberFormat="0" applyProtection="0">
      <alignment horizontal="left" vertical="center" indent="1" justifyLastLine="1"/>
    </xf>
    <xf numFmtId="0" fontId="3" fillId="44" borderId="1" applyNumberFormat="0" applyProtection="0">
      <alignment horizontal="left" vertical="center" indent="1"/>
    </xf>
    <xf numFmtId="0" fontId="3" fillId="3" borderId="8" applyNumberFormat="0" applyProtection="0">
      <alignment horizontal="left" vertical="top" indent="1"/>
    </xf>
    <xf numFmtId="0" fontId="3" fillId="45" borderId="1" applyNumberFormat="0" applyProtection="0">
      <alignment horizontal="left" vertical="center" indent="1" justifyLastLine="1"/>
    </xf>
    <xf numFmtId="0" fontId="3" fillId="45" borderId="1" applyNumberFormat="0" applyProtection="0">
      <alignment horizontal="left" vertical="center" indent="1"/>
    </xf>
    <xf numFmtId="0" fontId="3" fillId="45" borderId="8" applyNumberFormat="0" applyProtection="0">
      <alignment horizontal="left" vertical="top" indent="1"/>
    </xf>
    <xf numFmtId="0" fontId="3" fillId="5" borderId="1" applyNumberFormat="0" applyProtection="0">
      <alignment horizontal="left" vertical="center" indent="1" justifyLastLine="1"/>
    </xf>
    <xf numFmtId="0" fontId="3" fillId="5" borderId="1" applyNumberFormat="0" applyProtection="0">
      <alignment horizontal="left" vertical="center" indent="1"/>
    </xf>
    <xf numFmtId="0" fontId="3" fillId="5" borderId="8" applyNumberFormat="0" applyProtection="0">
      <alignment horizontal="left" vertical="top" indent="1"/>
    </xf>
    <xf numFmtId="0" fontId="3" fillId="46" borderId="10" applyNumberFormat="0">
      <protection locked="0"/>
    </xf>
    <xf numFmtId="0" fontId="4" fillId="8" borderId="11" applyBorder="0"/>
    <xf numFmtId="4" fontId="5" fillId="47" borderId="8" applyNumberFormat="0" applyProtection="0">
      <alignment vertical="center"/>
    </xf>
    <xf numFmtId="4" fontId="26" fillId="0" borderId="12" applyNumberFormat="0" applyProtection="0">
      <alignment vertical="center"/>
    </xf>
    <xf numFmtId="4" fontId="24" fillId="48" borderId="13" applyNumberFormat="0" applyProtection="0">
      <alignment vertical="center"/>
    </xf>
    <xf numFmtId="4" fontId="5" fillId="6" borderId="8" applyNumberFormat="0" applyProtection="0">
      <alignment horizontal="left" vertical="center" indent="1"/>
    </xf>
    <xf numFmtId="0" fontId="5" fillId="47" borderId="8" applyNumberFormat="0" applyProtection="0">
      <alignment horizontal="left" vertical="top" indent="1"/>
    </xf>
    <xf numFmtId="4" fontId="3" fillId="0" borderId="1" applyNumberFormat="0" applyProtection="0">
      <alignment horizontal="right" vertical="center"/>
    </xf>
    <xf numFmtId="4" fontId="24" fillId="49" borderId="1" applyNumberFormat="0" applyProtection="0">
      <alignment horizontal="right" vertical="center"/>
    </xf>
    <xf numFmtId="4" fontId="3" fillId="36" borderId="1" applyNumberFormat="0" applyProtection="0">
      <alignment horizontal="left" vertical="center" indent="1" justifyLastLine="1"/>
    </xf>
    <xf numFmtId="4" fontId="3" fillId="36" borderId="1" applyNumberFormat="0" applyProtection="0">
      <alignment horizontal="left" vertical="center" indent="1"/>
    </xf>
    <xf numFmtId="0" fontId="5" fillId="3" borderId="8" applyNumberFormat="0" applyProtection="0">
      <alignment horizontal="left" vertical="top" indent="1"/>
    </xf>
    <xf numFmtId="4" fontId="8" fillId="50" borderId="9" applyNumberFormat="0" applyProtection="0">
      <alignment horizontal="left" vertical="center" indent="1" justifyLastLine="1"/>
    </xf>
    <xf numFmtId="4" fontId="8" fillId="50" borderId="9" applyNumberFormat="0" applyProtection="0">
      <alignment horizontal="left" vertical="center" indent="1"/>
    </xf>
    <xf numFmtId="0" fontId="26" fillId="0" borderId="12"/>
    <xf numFmtId="0" fontId="3" fillId="51" borderId="13"/>
    <xf numFmtId="4" fontId="9" fillId="46" borderId="1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9" fillId="27" borderId="1" applyNumberFormat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0" fillId="0" borderId="0"/>
    <xf numFmtId="0" fontId="25" fillId="45" borderId="6" applyNumberFormat="0" applyProtection="0">
      <alignment horizontal="left" vertical="center" indent="1"/>
    </xf>
    <xf numFmtId="4" fontId="46" fillId="35" borderId="6" applyNumberFormat="0" applyProtection="0">
      <alignment vertical="center"/>
    </xf>
    <xf numFmtId="0" fontId="33" fillId="56" borderId="6" applyNumberFormat="0" applyProtection="0">
      <alignment horizontal="left" vertical="center" indent="1"/>
    </xf>
    <xf numFmtId="0" fontId="47" fillId="45" borderId="6" applyNumberFormat="0" applyProtection="0">
      <alignment horizontal="center" vertical="center"/>
    </xf>
    <xf numFmtId="0" fontId="45" fillId="0" borderId="6" applyNumberFormat="0" applyProtection="0">
      <alignment horizontal="left" vertical="center" wrapText="1" justifyLastLine="1"/>
    </xf>
    <xf numFmtId="4" fontId="48" fillId="0" borderId="6" applyNumberFormat="0" applyProtection="0">
      <alignment horizontal="right" vertical="center"/>
    </xf>
    <xf numFmtId="0" fontId="45" fillId="0" borderId="6" applyNumberFormat="0" applyProtection="0">
      <alignment horizontal="left" vertical="center" wrapText="1"/>
    </xf>
    <xf numFmtId="0" fontId="45" fillId="0" borderId="6" applyNumberFormat="0" applyProtection="0">
      <alignment horizontal="left" vertical="center" wrapText="1"/>
    </xf>
    <xf numFmtId="0" fontId="50" fillId="0" borderId="6" applyNumberFormat="0" applyProtection="0">
      <alignment horizontal="left" vertical="center" wrapText="1"/>
    </xf>
    <xf numFmtId="0" fontId="33" fillId="0" borderId="0"/>
    <xf numFmtId="4" fontId="46" fillId="35" borderId="6" applyNumberFormat="0" applyProtection="0">
      <alignment horizontal="left" vertical="center" indent="1"/>
    </xf>
  </cellStyleXfs>
  <cellXfs count="173">
    <xf numFmtId="0" fontId="0" fillId="2" borderId="0" xfId="0"/>
    <xf numFmtId="0" fontId="25" fillId="52" borderId="0" xfId="0" applyFont="1" applyFill="1"/>
    <xf numFmtId="0" fontId="27" fillId="2" borderId="0" xfId="0" applyFont="1"/>
    <xf numFmtId="0" fontId="0" fillId="49" borderId="15" xfId="0" applyFill="1" applyBorder="1"/>
    <xf numFmtId="0" fontId="3" fillId="36" borderId="1" xfId="100" quotePrefix="1" applyNumberFormat="1">
      <alignment horizontal="left" vertical="center" indent="1" justifyLastLine="1"/>
    </xf>
    <xf numFmtId="0" fontId="3" fillId="3" borderId="1" xfId="117" quotePrefix="1" applyNumberFormat="1">
      <alignment horizontal="right" vertical="center"/>
    </xf>
    <xf numFmtId="0" fontId="3" fillId="0" borderId="1" xfId="141" applyNumberFormat="1">
      <alignment horizontal="right" vertical="center"/>
    </xf>
    <xf numFmtId="3" fontId="3" fillId="0" borderId="1" xfId="141" applyNumberFormat="1">
      <alignment horizontal="right" vertical="center"/>
    </xf>
    <xf numFmtId="0" fontId="3" fillId="6" borderId="1" xfId="122" quotePrefix="1" applyAlignment="1">
      <alignment horizontal="left" vertical="center" indent="2" justifyLastLine="1"/>
    </xf>
    <xf numFmtId="0" fontId="3" fillId="6" borderId="1" xfId="122" quotePrefix="1">
      <alignment horizontal="left" vertical="center" indent="1" justifyLastLine="1"/>
    </xf>
    <xf numFmtId="4" fontId="36" fillId="0" borderId="0" xfId="90" applyNumberFormat="1" applyFont="1" applyAlignment="1">
      <alignment horizontal="center" vertical="center" wrapText="1"/>
    </xf>
    <xf numFmtId="4" fontId="37" fillId="0" borderId="16" xfId="90" applyNumberFormat="1" applyFont="1" applyBorder="1" applyAlignment="1">
      <alignment horizontal="center" vertical="center" wrapText="1"/>
    </xf>
    <xf numFmtId="4" fontId="28" fillId="0" borderId="0" xfId="90" applyNumberFormat="1" applyFont="1" applyAlignment="1">
      <alignment horizontal="center" vertical="center" wrapText="1"/>
    </xf>
    <xf numFmtId="4" fontId="29" fillId="0" borderId="0" xfId="90" applyNumberFormat="1" applyFont="1" applyAlignment="1">
      <alignment horizontal="center" vertical="center" wrapText="1"/>
    </xf>
    <xf numFmtId="3" fontId="32" fillId="53" borderId="13" xfId="90" applyNumberFormat="1" applyFont="1" applyFill="1" applyBorder="1" applyAlignment="1">
      <alignment horizontal="center" vertical="center" wrapText="1"/>
    </xf>
    <xf numFmtId="0" fontId="3" fillId="5" borderId="1" xfId="131" quotePrefix="1" applyAlignment="1">
      <alignment horizontal="left" vertical="center" indent="5" justifyLastLine="1"/>
    </xf>
    <xf numFmtId="0" fontId="3" fillId="8" borderId="8" xfId="124" quotePrefix="1" applyAlignment="1">
      <alignment horizontal="left" vertical="top" wrapText="1" indent="1"/>
    </xf>
    <xf numFmtId="3" fontId="25" fillId="54" borderId="13" xfId="90" applyNumberFormat="1" applyFont="1" applyFill="1" applyBorder="1" applyAlignment="1">
      <alignment vertical="center"/>
    </xf>
    <xf numFmtId="0" fontId="3" fillId="45" borderId="1" xfId="128" quotePrefix="1" applyAlignment="1">
      <alignment horizontal="left" vertical="center" indent="4" justifyLastLine="1"/>
    </xf>
    <xf numFmtId="0" fontId="3" fillId="44" borderId="1" xfId="125" quotePrefix="1" applyAlignment="1">
      <alignment horizontal="left" vertical="center" indent="3" justifyLastLine="1"/>
    </xf>
    <xf numFmtId="4" fontId="25" fillId="54" borderId="13" xfId="90" applyNumberFormat="1" applyFont="1" applyFill="1" applyBorder="1" applyAlignment="1">
      <alignment vertical="center" wrapText="1"/>
    </xf>
    <xf numFmtId="0" fontId="3" fillId="44" borderId="1" xfId="125" quotePrefix="1">
      <alignment horizontal="left" vertical="center" indent="1" justifyLastLine="1"/>
    </xf>
    <xf numFmtId="3" fontId="36" fillId="0" borderId="0" xfId="90" applyNumberFormat="1" applyFont="1" applyAlignment="1">
      <alignment horizontal="center" vertical="center" wrapText="1"/>
    </xf>
    <xf numFmtId="3" fontId="34" fillId="0" borderId="0" xfId="90" applyNumberFormat="1" applyFont="1" applyAlignment="1">
      <alignment horizontal="center" vertical="center" wrapText="1"/>
    </xf>
    <xf numFmtId="3" fontId="0" fillId="0" borderId="0" xfId="0" applyNumberFormat="1" applyFill="1"/>
    <xf numFmtId="4" fontId="3" fillId="0" borderId="1" xfId="141" applyNumberFormat="1">
      <alignment horizontal="right" vertical="center"/>
    </xf>
    <xf numFmtId="3" fontId="25" fillId="54" borderId="13" xfId="90" applyNumberFormat="1" applyFont="1" applyFill="1" applyBorder="1" applyAlignment="1">
      <alignment vertical="center" wrapText="1"/>
    </xf>
    <xf numFmtId="3" fontId="38" fillId="0" borderId="16" xfId="90" applyNumberFormat="1" applyFont="1" applyBorder="1" applyAlignment="1">
      <alignment horizontal="center" vertical="center"/>
    </xf>
    <xf numFmtId="3" fontId="28" fillId="0" borderId="0" xfId="90" applyNumberFormat="1" applyFont="1" applyAlignment="1">
      <alignment horizontal="center" vertical="center" wrapText="1"/>
    </xf>
    <xf numFmtId="4" fontId="25" fillId="54" borderId="13" xfId="90" applyNumberFormat="1" applyFont="1" applyFill="1" applyBorder="1" applyAlignment="1">
      <alignment vertical="center"/>
    </xf>
    <xf numFmtId="3" fontId="29" fillId="0" borderId="0" xfId="90" applyNumberFormat="1" applyFont="1" applyAlignment="1">
      <alignment horizontal="center" vertical="center" wrapText="1"/>
    </xf>
    <xf numFmtId="0" fontId="0" fillId="0" borderId="0" xfId="0" applyFill="1"/>
    <xf numFmtId="0" fontId="28" fillId="0" borderId="0" xfId="90" applyFont="1" applyAlignment="1">
      <alignment horizontal="center" vertical="center" wrapText="1"/>
    </xf>
    <xf numFmtId="4" fontId="31" fillId="0" borderId="13" xfId="90" quotePrefix="1" applyNumberFormat="1" applyFont="1" applyBorder="1" applyAlignment="1">
      <alignment horizontal="center" vertical="center" wrapText="1"/>
    </xf>
    <xf numFmtId="4" fontId="34" fillId="0" borderId="0" xfId="90" applyNumberFormat="1" applyFont="1" applyAlignment="1">
      <alignment horizontal="center" vertical="center" wrapText="1"/>
    </xf>
    <xf numFmtId="4" fontId="30" fillId="0" borderId="0" xfId="90" applyNumberFormat="1" applyFont="1"/>
    <xf numFmtId="4" fontId="0" fillId="0" borderId="0" xfId="0" applyNumberFormat="1" applyFill="1"/>
    <xf numFmtId="4" fontId="29" fillId="0" borderId="16" xfId="90" applyNumberFormat="1" applyFont="1" applyBorder="1" applyAlignment="1">
      <alignment horizontal="center" vertical="center" wrapText="1"/>
    </xf>
    <xf numFmtId="4" fontId="39" fillId="0" borderId="16" xfId="90" applyNumberFormat="1" applyFont="1" applyBorder="1" applyAlignment="1">
      <alignment horizontal="right" vertical="center"/>
    </xf>
    <xf numFmtId="4" fontId="32" fillId="53" borderId="13" xfId="90" applyNumberFormat="1" applyFont="1" applyFill="1" applyBorder="1" applyAlignment="1">
      <alignment horizontal="center" vertical="center" wrapText="1"/>
    </xf>
    <xf numFmtId="4" fontId="25" fillId="0" borderId="13" xfId="90" applyNumberFormat="1" applyFont="1" applyBorder="1" applyAlignment="1">
      <alignment vertical="center" wrapText="1"/>
    </xf>
    <xf numFmtId="4" fontId="31" fillId="0" borderId="13" xfId="90" applyNumberFormat="1" applyFont="1" applyBorder="1" applyAlignment="1">
      <alignment horizontal="right"/>
    </xf>
    <xf numFmtId="4" fontId="31" fillId="54" borderId="13" xfId="90" applyNumberFormat="1" applyFont="1" applyFill="1" applyBorder="1" applyAlignment="1">
      <alignment horizontal="right"/>
    </xf>
    <xf numFmtId="3" fontId="25" fillId="0" borderId="13" xfId="90" applyNumberFormat="1" applyFont="1" applyBorder="1" applyAlignment="1">
      <alignment vertical="center" wrapText="1"/>
    </xf>
    <xf numFmtId="0" fontId="29" fillId="0" borderId="0" xfId="90" applyFont="1" applyAlignment="1">
      <alignment horizontal="center" vertical="center" wrapText="1"/>
    </xf>
    <xf numFmtId="0" fontId="25" fillId="54" borderId="17" xfId="90" applyFont="1" applyFill="1" applyBorder="1" applyAlignment="1">
      <alignment horizontal="left" vertical="center"/>
    </xf>
    <xf numFmtId="0" fontId="34" fillId="0" borderId="0" xfId="90" applyFont="1" applyAlignment="1">
      <alignment horizontal="center" vertical="center" wrapText="1"/>
    </xf>
    <xf numFmtId="0" fontId="36" fillId="0" borderId="0" xfId="90" applyFont="1" applyAlignment="1">
      <alignment horizontal="center" vertical="center" wrapText="1"/>
    </xf>
    <xf numFmtId="0" fontId="25" fillId="54" borderId="18" xfId="90" applyFont="1" applyFill="1" applyBorder="1" applyAlignment="1">
      <alignment vertical="center"/>
    </xf>
    <xf numFmtId="4" fontId="31" fillId="0" borderId="13" xfId="90" applyNumberFormat="1" applyFont="1" applyBorder="1" applyAlignment="1">
      <alignment horizontal="right" vertical="center"/>
    </xf>
    <xf numFmtId="4" fontId="31" fillId="54" borderId="13" xfId="90" applyNumberFormat="1" applyFont="1" applyFill="1" applyBorder="1" applyAlignment="1">
      <alignment horizontal="right" vertical="center" wrapText="1"/>
    </xf>
    <xf numFmtId="4" fontId="25" fillId="0" borderId="13" xfId="90" applyNumberFormat="1" applyFont="1" applyBorder="1" applyAlignment="1">
      <alignment horizontal="right" vertical="center" wrapText="1"/>
    </xf>
    <xf numFmtId="4" fontId="3" fillId="34" borderId="1" xfId="95" applyNumberFormat="1">
      <alignment vertical="center"/>
    </xf>
    <xf numFmtId="3" fontId="3" fillId="34" borderId="1" xfId="95" applyNumberFormat="1">
      <alignment vertical="center"/>
    </xf>
    <xf numFmtId="0" fontId="9" fillId="46" borderId="1" xfId="150" quotePrefix="1" applyNumberFormat="1">
      <alignment horizontal="right" vertical="center"/>
    </xf>
    <xf numFmtId="0" fontId="29" fillId="0" borderId="0" xfId="157" applyFont="1" applyAlignment="1">
      <alignment horizontal="center" vertical="center" wrapText="1"/>
    </xf>
    <xf numFmtId="3" fontId="29" fillId="0" borderId="0" xfId="157" applyNumberFormat="1" applyFont="1" applyAlignment="1">
      <alignment horizontal="center" vertical="center" wrapText="1"/>
    </xf>
    <xf numFmtId="0" fontId="41" fillId="0" borderId="0" xfId="158" applyFont="1"/>
    <xf numFmtId="0" fontId="28" fillId="0" borderId="0" xfId="157" applyFont="1" applyAlignment="1">
      <alignment horizontal="center" vertical="center" wrapText="1"/>
    </xf>
    <xf numFmtId="0" fontId="30" fillId="0" borderId="0" xfId="157" applyFont="1" applyAlignment="1">
      <alignment vertical="center" wrapText="1"/>
    </xf>
    <xf numFmtId="4" fontId="42" fillId="55" borderId="19" xfId="159" applyNumberFormat="1" applyFont="1" applyFill="1" applyBorder="1" applyAlignment="1">
      <alignment horizontal="center" vertical="center" wrapText="1" justifyLastLine="1"/>
    </xf>
    <xf numFmtId="3" fontId="42" fillId="55" borderId="19" xfId="159" applyNumberFormat="1" applyFont="1" applyFill="1" applyBorder="1" applyAlignment="1">
      <alignment horizontal="center" vertical="center" wrapText="1" justifyLastLine="1"/>
    </xf>
    <xf numFmtId="0" fontId="41" fillId="0" borderId="0" xfId="158" applyFont="1" applyAlignment="1">
      <alignment horizontal="center" vertical="center"/>
    </xf>
    <xf numFmtId="1" fontId="43" fillId="55" borderId="18" xfId="158" applyNumberFormat="1" applyFont="1" applyFill="1" applyBorder="1" applyAlignment="1">
      <alignment horizontal="center" vertical="center"/>
    </xf>
    <xf numFmtId="3" fontId="43" fillId="55" borderId="18" xfId="158" applyNumberFormat="1" applyFont="1" applyFill="1" applyBorder="1" applyAlignment="1">
      <alignment horizontal="center" vertical="center"/>
    </xf>
    <xf numFmtId="0" fontId="40" fillId="0" borderId="0" xfId="158"/>
    <xf numFmtId="0" fontId="44" fillId="0" borderId="0" xfId="158" applyFont="1" applyAlignment="1">
      <alignment horizontal="center" vertical="center"/>
    </xf>
    <xf numFmtId="4" fontId="31" fillId="0" borderId="0" xfId="160" applyNumberFormat="1" applyFont="1" applyFill="1" applyBorder="1">
      <alignment vertical="center"/>
    </xf>
    <xf numFmtId="0" fontId="25" fillId="0" borderId="0" xfId="159" quotePrefix="1" applyNumberFormat="1" applyFill="1" applyBorder="1">
      <alignment horizontal="left" vertical="center" indent="1"/>
    </xf>
    <xf numFmtId="0" fontId="33" fillId="0" borderId="0" xfId="161" quotePrefix="1" applyFill="1" applyBorder="1" applyAlignment="1">
      <alignment horizontal="left" vertical="center" wrapText="1" indent="1"/>
    </xf>
    <xf numFmtId="3" fontId="33" fillId="0" borderId="0" xfId="161" quotePrefix="1" applyNumberFormat="1" applyFill="1" applyBorder="1" applyAlignment="1">
      <alignment horizontal="left" vertical="center" wrapText="1" indent="1"/>
    </xf>
    <xf numFmtId="0" fontId="47" fillId="0" borderId="0" xfId="162" quotePrefix="1" applyFill="1" applyBorder="1">
      <alignment horizontal="center" vertical="center"/>
    </xf>
    <xf numFmtId="3" fontId="47" fillId="0" borderId="0" xfId="162" quotePrefix="1" applyNumberFormat="1" applyFill="1" applyBorder="1">
      <alignment horizontal="center" vertical="center"/>
    </xf>
    <xf numFmtId="0" fontId="45" fillId="0" borderId="0" xfId="163" quotePrefix="1" applyBorder="1" applyAlignment="1">
      <alignment horizontal="left" vertical="center" wrapText="1" indent="2" justifyLastLine="1"/>
    </xf>
    <xf numFmtId="4" fontId="49" fillId="0" borderId="0" xfId="164" applyNumberFormat="1" applyFont="1" applyBorder="1">
      <alignment horizontal="right" vertical="center"/>
    </xf>
    <xf numFmtId="3" fontId="49" fillId="0" borderId="0" xfId="164" applyNumberFormat="1" applyFont="1" applyBorder="1">
      <alignment horizontal="right" vertical="center"/>
    </xf>
    <xf numFmtId="0" fontId="45" fillId="0" borderId="0" xfId="158" applyFont="1"/>
    <xf numFmtId="0" fontId="50" fillId="0" borderId="0" xfId="165" quotePrefix="1" applyFont="1" applyBorder="1" applyAlignment="1">
      <alignment horizontal="left" vertical="center" wrapText="1" indent="3"/>
    </xf>
    <xf numFmtId="4" fontId="48" fillId="0" borderId="0" xfId="164" applyNumberFormat="1" applyBorder="1">
      <alignment horizontal="right" vertical="center"/>
    </xf>
    <xf numFmtId="3" fontId="48" fillId="0" borderId="0" xfId="164" applyNumberFormat="1" applyBorder="1">
      <alignment horizontal="right" vertical="center"/>
    </xf>
    <xf numFmtId="0" fontId="50" fillId="0" borderId="0" xfId="158" applyFont="1"/>
    <xf numFmtId="0" fontId="50" fillId="0" borderId="0" xfId="166" quotePrefix="1" applyFont="1" applyBorder="1" applyAlignment="1">
      <alignment horizontal="left" vertical="center" wrapText="1" indent="4"/>
    </xf>
    <xf numFmtId="0" fontId="48" fillId="0" borderId="0" xfId="164" applyNumberFormat="1" applyBorder="1">
      <alignment horizontal="right" vertical="center"/>
    </xf>
    <xf numFmtId="0" fontId="50" fillId="0" borderId="0" xfId="167" quotePrefix="1" applyBorder="1" applyAlignment="1">
      <alignment horizontal="left" vertical="center" wrapText="1" indent="5"/>
    </xf>
    <xf numFmtId="0" fontId="41" fillId="0" borderId="0" xfId="158" applyFont="1" applyAlignment="1">
      <alignment wrapText="1"/>
    </xf>
    <xf numFmtId="3" fontId="41" fillId="0" borderId="0" xfId="158" applyNumberFormat="1" applyFont="1"/>
    <xf numFmtId="4" fontId="41" fillId="0" borderId="0" xfId="158" applyNumberFormat="1" applyFont="1"/>
    <xf numFmtId="3" fontId="45" fillId="0" borderId="0" xfId="158" applyNumberFormat="1" applyFont="1" applyAlignment="1">
      <alignment horizontal="left" vertical="top" wrapText="1" justifyLastLine="1"/>
    </xf>
    <xf numFmtId="0" fontId="50" fillId="0" borderId="0" xfId="166" quotePrefix="1" applyFont="1" applyBorder="1">
      <alignment horizontal="left" vertical="center" wrapText="1"/>
    </xf>
    <xf numFmtId="0" fontId="50" fillId="0" borderId="0" xfId="0" applyFont="1" applyFill="1"/>
    <xf numFmtId="0" fontId="41" fillId="0" borderId="0" xfId="0" applyFont="1" applyFill="1"/>
    <xf numFmtId="0" fontId="50" fillId="0" borderId="0" xfId="167" quotePrefix="1" applyBorder="1">
      <alignment horizontal="left" vertical="center" wrapText="1"/>
    </xf>
    <xf numFmtId="0" fontId="50" fillId="0" borderId="0" xfId="167" quotePrefix="1" applyBorder="1" applyAlignment="1">
      <alignment horizontal="left" vertical="center" wrapText="1" indent="6"/>
    </xf>
    <xf numFmtId="0" fontId="50" fillId="0" borderId="0" xfId="165" quotePrefix="1" applyFont="1" applyBorder="1" applyAlignment="1">
      <alignment horizontal="left" vertical="center"/>
    </xf>
    <xf numFmtId="0" fontId="50" fillId="0" borderId="0" xfId="166" quotePrefix="1" applyFont="1" applyBorder="1" applyAlignment="1">
      <alignment horizontal="left" vertical="center"/>
    </xf>
    <xf numFmtId="0" fontId="50" fillId="0" borderId="0" xfId="167" quotePrefix="1" applyBorder="1" applyAlignment="1">
      <alignment horizontal="left" vertical="center"/>
    </xf>
    <xf numFmtId="0" fontId="44" fillId="0" borderId="0" xfId="0" applyFont="1" applyFill="1" applyAlignment="1">
      <alignment horizontal="center" vertical="center"/>
    </xf>
    <xf numFmtId="3" fontId="45" fillId="0" borderId="0" xfId="0" applyNumberFormat="1" applyFont="1" applyFill="1" applyAlignment="1">
      <alignment vertical="top" wrapText="1" justifyLastLine="1"/>
    </xf>
    <xf numFmtId="0" fontId="3" fillId="0" borderId="0" xfId="97" quotePrefix="1" applyNumberFormat="1" applyFill="1" applyBorder="1" applyAlignment="1">
      <alignment horizontal="left" vertical="center" indent="1"/>
    </xf>
    <xf numFmtId="4" fontId="46" fillId="0" borderId="0" xfId="160" applyNumberFormat="1" applyFill="1" applyBorder="1">
      <alignment vertical="center"/>
    </xf>
    <xf numFmtId="3" fontId="46" fillId="0" borderId="0" xfId="160" applyNumberFormat="1" applyFill="1" applyBorder="1">
      <alignment vertical="center"/>
    </xf>
    <xf numFmtId="0" fontId="45" fillId="0" borderId="0" xfId="163" quotePrefix="1" applyBorder="1">
      <alignment horizontal="left" vertical="center" wrapText="1" justifyLastLine="1"/>
    </xf>
    <xf numFmtId="0" fontId="25" fillId="0" borderId="0" xfId="0" applyFont="1" applyFill="1"/>
    <xf numFmtId="0" fontId="45" fillId="0" borderId="0" xfId="0" applyFont="1" applyFill="1"/>
    <xf numFmtId="0" fontId="50" fillId="0" borderId="0" xfId="165" quotePrefix="1" applyFont="1" applyBorder="1">
      <alignment horizontal="left" vertical="center" wrapText="1"/>
    </xf>
    <xf numFmtId="0" fontId="33" fillId="0" borderId="0" xfId="0" applyFont="1" applyFill="1"/>
    <xf numFmtId="4" fontId="29" fillId="0" borderId="0" xfId="157" applyNumberFormat="1" applyFont="1" applyAlignment="1">
      <alignment horizontal="center" vertical="center" wrapText="1"/>
    </xf>
    <xf numFmtId="0" fontId="41" fillId="0" borderId="0" xfId="168" applyFont="1"/>
    <xf numFmtId="4" fontId="30" fillId="0" borderId="0" xfId="157" applyNumberFormat="1" applyFont="1" applyAlignment="1">
      <alignment vertical="center" wrapText="1"/>
    </xf>
    <xf numFmtId="0" fontId="28" fillId="0" borderId="0" xfId="157" applyFont="1" applyAlignment="1">
      <alignment vertical="center" wrapText="1"/>
    </xf>
    <xf numFmtId="3" fontId="42" fillId="55" borderId="18" xfId="168" applyNumberFormat="1" applyFont="1" applyFill="1" applyBorder="1" applyAlignment="1">
      <alignment horizontal="center" vertical="center" wrapText="1" justifyLastLine="1"/>
    </xf>
    <xf numFmtId="0" fontId="41" fillId="0" borderId="0" xfId="168" applyFont="1" applyAlignment="1">
      <alignment horizontal="center" vertical="center"/>
    </xf>
    <xf numFmtId="3" fontId="43" fillId="55" borderId="18" xfId="168" applyNumberFormat="1" applyFont="1" applyFill="1" applyBorder="1" applyAlignment="1">
      <alignment horizontal="center" vertical="center" wrapText="1" justifyLastLine="1"/>
    </xf>
    <xf numFmtId="1" fontId="43" fillId="55" borderId="18" xfId="168" applyNumberFormat="1" applyFont="1" applyFill="1" applyBorder="1" applyAlignment="1">
      <alignment horizontal="center" vertical="center"/>
    </xf>
    <xf numFmtId="0" fontId="44" fillId="0" borderId="0" xfId="168" applyFont="1" applyAlignment="1">
      <alignment horizontal="center" vertical="center"/>
    </xf>
    <xf numFmtId="0" fontId="33" fillId="0" borderId="0" xfId="168"/>
    <xf numFmtId="0" fontId="25" fillId="45" borderId="6" xfId="159" quotePrefix="1" applyNumberFormat="1">
      <alignment horizontal="left" vertical="center" indent="1"/>
    </xf>
    <xf numFmtId="0" fontId="33" fillId="56" borderId="6" xfId="161" quotePrefix="1" applyAlignment="1">
      <alignment horizontal="left" vertical="center" wrapText="1" indent="1"/>
    </xf>
    <xf numFmtId="0" fontId="33" fillId="56" borderId="6" xfId="161" quotePrefix="1">
      <alignment horizontal="left" vertical="center" indent="1"/>
    </xf>
    <xf numFmtId="0" fontId="50" fillId="0" borderId="0" xfId="168" applyFont="1"/>
    <xf numFmtId="0" fontId="45" fillId="0" borderId="0" xfId="168" applyFont="1"/>
    <xf numFmtId="0" fontId="45" fillId="0" borderId="0" xfId="165" quotePrefix="1" applyBorder="1" applyAlignment="1">
      <alignment horizontal="left" vertical="center" wrapText="1" indent="3"/>
    </xf>
    <xf numFmtId="0" fontId="41" fillId="0" borderId="0" xfId="168" applyFont="1" applyAlignment="1">
      <alignment wrapText="1"/>
    </xf>
    <xf numFmtId="4" fontId="41" fillId="0" borderId="0" xfId="168" applyNumberFormat="1" applyFont="1"/>
    <xf numFmtId="3" fontId="41" fillId="0" borderId="0" xfId="168" applyNumberFormat="1" applyFont="1"/>
    <xf numFmtId="3" fontId="45" fillId="0" borderId="0" xfId="168" applyNumberFormat="1" applyFont="1" applyAlignment="1">
      <alignment vertical="top" wrapText="1" justifyLastLine="1"/>
    </xf>
    <xf numFmtId="0" fontId="45" fillId="0" borderId="0" xfId="165" quotePrefix="1" applyBorder="1">
      <alignment horizontal="left" vertical="center" wrapText="1"/>
    </xf>
    <xf numFmtId="0" fontId="25" fillId="0" borderId="0" xfId="168" applyFont="1"/>
    <xf numFmtId="4" fontId="42" fillId="55" borderId="18" xfId="159" applyNumberFormat="1" applyFont="1" applyFill="1" applyBorder="1" applyAlignment="1">
      <alignment horizontal="center" vertical="center" wrapText="1" justifyLastLine="1"/>
    </xf>
    <xf numFmtId="0" fontId="51" fillId="0" borderId="0" xfId="168" applyFont="1" applyAlignment="1">
      <alignment horizontal="center" vertical="center"/>
    </xf>
    <xf numFmtId="0" fontId="33" fillId="0" borderId="0" xfId="159" quotePrefix="1" applyNumberFormat="1" applyFont="1" applyFill="1" applyBorder="1">
      <alignment horizontal="left" vertical="center" indent="1"/>
    </xf>
    <xf numFmtId="0" fontId="52" fillId="0" borderId="0" xfId="162" quotePrefix="1" applyFont="1" applyFill="1" applyBorder="1">
      <alignment horizontal="center" vertical="center"/>
    </xf>
    <xf numFmtId="0" fontId="46" fillId="0" borderId="0" xfId="169" quotePrefix="1" applyNumberFormat="1" applyFill="1" applyBorder="1">
      <alignment horizontal="left" vertical="center" indent="1"/>
    </xf>
    <xf numFmtId="3" fontId="53" fillId="0" borderId="0" xfId="160" applyNumberFormat="1" applyFont="1" applyFill="1" applyBorder="1">
      <alignment vertical="center"/>
    </xf>
    <xf numFmtId="4" fontId="53" fillId="0" borderId="0" xfId="160" applyNumberFormat="1" applyFont="1" applyFill="1" applyBorder="1">
      <alignment vertical="center"/>
    </xf>
    <xf numFmtId="0" fontId="45" fillId="0" borderId="0" xfId="166" quotePrefix="1" applyBorder="1" applyAlignment="1">
      <alignment horizontal="left" vertical="center" wrapText="1" indent="4"/>
    </xf>
    <xf numFmtId="0" fontId="45" fillId="0" borderId="0" xfId="166" quotePrefix="1" applyBorder="1">
      <alignment horizontal="left" vertical="center" wrapText="1"/>
    </xf>
    <xf numFmtId="0" fontId="45" fillId="0" borderId="0" xfId="167" quotePrefix="1" applyFont="1" applyBorder="1" applyAlignment="1">
      <alignment horizontal="left" vertical="center" wrapText="1" indent="5"/>
    </xf>
    <xf numFmtId="0" fontId="45" fillId="0" borderId="0" xfId="167" quotePrefix="1" applyFont="1" applyBorder="1">
      <alignment horizontal="left" vertical="center" wrapText="1"/>
    </xf>
    <xf numFmtId="0" fontId="50" fillId="0" borderId="0" xfId="167" quotePrefix="1" applyBorder="1" applyAlignment="1">
      <alignment horizontal="left" vertical="center" wrapText="1" indent="7"/>
    </xf>
    <xf numFmtId="0" fontId="50" fillId="0" borderId="0" xfId="167" quotePrefix="1" applyBorder="1" applyAlignment="1">
      <alignment horizontal="left" vertical="center" wrapText="1" indent="8"/>
    </xf>
    <xf numFmtId="0" fontId="46" fillId="0" borderId="0" xfId="160" applyNumberFormat="1" applyFill="1" applyBorder="1">
      <alignment vertical="center"/>
    </xf>
    <xf numFmtId="0" fontId="53" fillId="0" borderId="0" xfId="160" applyNumberFormat="1" applyFont="1" applyFill="1" applyBorder="1">
      <alignment vertical="center"/>
    </xf>
    <xf numFmtId="0" fontId="54" fillId="0" borderId="0" xfId="0" applyFont="1" applyFill="1"/>
    <xf numFmtId="4" fontId="55" fillId="0" borderId="0" xfId="0" applyNumberFormat="1" applyFont="1" applyFill="1" applyAlignment="1">
      <alignment horizontal="center"/>
    </xf>
    <xf numFmtId="0" fontId="31" fillId="54" borderId="17" xfId="90" quotePrefix="1" applyFont="1" applyFill="1" applyBorder="1" applyAlignment="1">
      <alignment horizontal="left" wrapText="1"/>
    </xf>
    <xf numFmtId="0" fontId="31" fillId="54" borderId="18" xfId="90" quotePrefix="1" applyFont="1" applyFill="1" applyBorder="1" applyAlignment="1">
      <alignment horizontal="left" wrapText="1"/>
    </xf>
    <xf numFmtId="0" fontId="31" fillId="54" borderId="12" xfId="90" quotePrefix="1" applyFont="1" applyFill="1" applyBorder="1" applyAlignment="1">
      <alignment horizontal="left" wrapText="1"/>
    </xf>
    <xf numFmtId="0" fontId="31" fillId="54" borderId="13" xfId="90" quotePrefix="1" applyFont="1" applyFill="1" applyBorder="1" applyAlignment="1">
      <alignment horizontal="left" vertical="center" wrapText="1"/>
    </xf>
    <xf numFmtId="0" fontId="25" fillId="0" borderId="0" xfId="90" applyFont="1" applyAlignment="1">
      <alignment horizontal="left" vertical="top" wrapText="1"/>
    </xf>
    <xf numFmtId="0" fontId="32" fillId="0" borderId="17" xfId="90" quotePrefix="1" applyFont="1" applyBorder="1" applyAlignment="1">
      <alignment horizontal="center" vertical="center" wrapText="1"/>
    </xf>
    <xf numFmtId="0" fontId="32" fillId="0" borderId="18" xfId="90" quotePrefix="1" applyFont="1" applyBorder="1" applyAlignment="1">
      <alignment horizontal="center" vertical="center" wrapText="1"/>
    </xf>
    <xf numFmtId="0" fontId="25" fillId="0" borderId="17" xfId="90" applyFont="1" applyBorder="1" applyAlignment="1">
      <alignment horizontal="left" vertical="center" wrapText="1"/>
    </xf>
    <xf numFmtId="0" fontId="25" fillId="0" borderId="18" xfId="90" applyFont="1" applyBorder="1" applyAlignment="1">
      <alignment horizontal="left" vertical="center" wrapText="1"/>
    </xf>
    <xf numFmtId="0" fontId="33" fillId="0" borderId="18" xfId="90" applyFont="1" applyBorder="1" applyAlignment="1">
      <alignment vertical="center" wrapText="1"/>
    </xf>
    <xf numFmtId="0" fontId="25" fillId="54" borderId="17" xfId="90" quotePrefix="1" applyFont="1" applyFill="1" applyBorder="1" applyAlignment="1">
      <alignment horizontal="left" vertical="center" wrapText="1"/>
    </xf>
    <xf numFmtId="0" fontId="25" fillId="54" borderId="18" xfId="90" applyFont="1" applyFill="1" applyBorder="1" applyAlignment="1">
      <alignment vertical="center" wrapText="1"/>
    </xf>
    <xf numFmtId="0" fontId="25" fillId="0" borderId="0" xfId="90" applyFont="1" applyAlignment="1">
      <alignment horizontal="left" vertical="center" wrapText="1"/>
    </xf>
    <xf numFmtId="0" fontId="31" fillId="0" borderId="13" xfId="90" quotePrefix="1" applyFont="1" applyBorder="1" applyAlignment="1">
      <alignment horizontal="center" vertical="center" wrapText="1"/>
    </xf>
    <xf numFmtId="0" fontId="28" fillId="0" borderId="0" xfId="90" applyFont="1" applyAlignment="1">
      <alignment horizontal="center" vertical="center" wrapText="1"/>
    </xf>
    <xf numFmtId="0" fontId="32" fillId="0" borderId="13" xfId="90" quotePrefix="1" applyFont="1" applyBorder="1" applyAlignment="1">
      <alignment horizontal="center" wrapText="1"/>
    </xf>
    <xf numFmtId="0" fontId="32" fillId="0" borderId="17" xfId="90" quotePrefix="1" applyFont="1" applyBorder="1" applyAlignment="1">
      <alignment horizontal="center" wrapText="1"/>
    </xf>
    <xf numFmtId="0" fontId="25" fillId="0" borderId="18" xfId="90" applyFont="1" applyBorder="1" applyAlignment="1">
      <alignment vertical="center" wrapText="1"/>
    </xf>
    <xf numFmtId="0" fontId="25" fillId="0" borderId="18" xfId="90" applyFont="1" applyBorder="1" applyAlignment="1">
      <alignment vertical="center"/>
    </xf>
    <xf numFmtId="0" fontId="25" fillId="0" borderId="17" xfId="90" quotePrefix="1" applyFont="1" applyBorder="1" applyAlignment="1">
      <alignment horizontal="left" vertical="center"/>
    </xf>
    <xf numFmtId="0" fontId="25" fillId="54" borderId="17" xfId="90" applyFont="1" applyFill="1" applyBorder="1" applyAlignment="1">
      <alignment horizontal="left" vertical="center" wrapText="1"/>
    </xf>
    <xf numFmtId="0" fontId="25" fillId="54" borderId="18" xfId="90" applyFont="1" applyFill="1" applyBorder="1" applyAlignment="1">
      <alignment vertical="center"/>
    </xf>
    <xf numFmtId="0" fontId="25" fillId="0" borderId="17" xfId="90" quotePrefix="1" applyFont="1" applyBorder="1" applyAlignment="1">
      <alignment horizontal="left" vertical="center" wrapText="1"/>
    </xf>
    <xf numFmtId="3" fontId="42" fillId="55" borderId="20" xfId="158" applyNumberFormat="1" applyFont="1" applyFill="1" applyBorder="1" applyAlignment="1">
      <alignment horizontal="center" vertical="center" wrapText="1" justifyLastLine="1"/>
    </xf>
    <xf numFmtId="3" fontId="43" fillId="55" borderId="20" xfId="158" applyNumberFormat="1" applyFont="1" applyFill="1" applyBorder="1" applyAlignment="1">
      <alignment horizontal="center" vertical="center" wrapText="1" justifyLastLine="1"/>
    </xf>
    <xf numFmtId="0" fontId="28" fillId="0" borderId="0" xfId="157" applyFont="1" applyAlignment="1">
      <alignment horizontal="center" vertical="center" wrapText="1"/>
    </xf>
    <xf numFmtId="3" fontId="42" fillId="55" borderId="18" xfId="168" applyNumberFormat="1" applyFont="1" applyFill="1" applyBorder="1" applyAlignment="1">
      <alignment horizontal="center" vertical="center" wrapText="1" justifyLastLine="1"/>
    </xf>
    <xf numFmtId="3" fontId="43" fillId="55" borderId="18" xfId="168" applyNumberFormat="1" applyFont="1" applyFill="1" applyBorder="1" applyAlignment="1">
      <alignment horizontal="center" vertical="center" wrapText="1" justifyLastLine="1"/>
    </xf>
  </cellXfs>
  <cellStyles count="170">
    <cellStyle name="Accent1 - 20%" xfId="1" xr:uid="{46287829-93B5-4E61-B5DF-3A16938AEC21}"/>
    <cellStyle name="Accent1 - 40%" xfId="2" xr:uid="{DA65A776-2663-4C10-BD84-A4971DCDBC47}"/>
    <cellStyle name="Accent1 - 60%" xfId="3" xr:uid="{6413ED94-2AE7-4F39-8554-3F1DE46FD401}"/>
    <cellStyle name="Accent1 2" xfId="4" xr:uid="{62958087-9DC7-4BDA-AE6A-61DE179AD8FA}"/>
    <cellStyle name="Accent1 3" xfId="5" xr:uid="{9577A8F1-FB4E-4D30-811F-59507B005E43}"/>
    <cellStyle name="Accent1 4" xfId="6" xr:uid="{3DFDCEBA-308E-4E9D-BA8A-3B158C19F170}"/>
    <cellStyle name="Accent1 5" xfId="7" xr:uid="{507EC1BA-49F3-4071-95D7-39F7D98388F0}"/>
    <cellStyle name="Accent1 6" xfId="8" xr:uid="{85B651C7-C5B7-4236-BF6C-C2883D68E438}"/>
    <cellStyle name="Accent1 7" xfId="9" xr:uid="{EF352985-C259-4D9D-851C-1ABA7A408E94}"/>
    <cellStyle name="Accent2 - 20%" xfId="10" xr:uid="{9DF81AA6-9D88-4DD8-B25E-2F95F63E811F}"/>
    <cellStyle name="Accent2 - 40%" xfId="11" xr:uid="{AB1200B2-3F2E-4B01-B482-B679DFE24A3D}"/>
    <cellStyle name="Accent2 - 60%" xfId="12" xr:uid="{EB6C386A-29A2-4752-A1FB-0A5232EC842F}"/>
    <cellStyle name="Accent2 2" xfId="13" xr:uid="{B16DE0F4-1997-4601-AAC4-B4925BB7ECD8}"/>
    <cellStyle name="Accent2 3" xfId="14" xr:uid="{66859419-9B16-457A-82F8-5C56AEDC7831}"/>
    <cellStyle name="Accent2 4" xfId="15" xr:uid="{89F8B2B5-C227-4A2E-AC6E-5FED98233E5F}"/>
    <cellStyle name="Accent2 5" xfId="16" xr:uid="{E1395D7C-8B58-4515-9068-593DE38FA739}"/>
    <cellStyle name="Accent2 6" xfId="17" xr:uid="{4A31DFCD-36F4-47CD-B86E-C3D79BE1867B}"/>
    <cellStyle name="Accent2 7" xfId="18" xr:uid="{0DAFFE41-4594-447A-B22C-E74CFC1E30A2}"/>
    <cellStyle name="Accent3 - 20%" xfId="19" xr:uid="{39D7C133-5084-405E-BF61-5516994CCCA3}"/>
    <cellStyle name="Accent3 - 40%" xfId="20" xr:uid="{3F676798-48ED-434E-B74F-D310B5577F86}"/>
    <cellStyle name="Accent3 - 60%" xfId="21" xr:uid="{60B82596-9D02-4510-8190-D0A987DAA48E}"/>
    <cellStyle name="Accent3 2" xfId="22" xr:uid="{9CDCA46C-CA22-4C41-9899-70365350E9F6}"/>
    <cellStyle name="Accent3 3" xfId="23" xr:uid="{8498B45B-0D8A-45CF-A2C9-C750E340BFA5}"/>
    <cellStyle name="Accent3 4" xfId="24" xr:uid="{9EF67C01-6AD7-4746-80C3-3F9E4A35DA99}"/>
    <cellStyle name="Accent3 5" xfId="25" xr:uid="{2DEFA2FA-6DED-4C74-8F0E-614FB2754CFE}"/>
    <cellStyle name="Accent3 6" xfId="26" xr:uid="{794175C1-1FF6-4E63-B4A6-38392DC74880}"/>
    <cellStyle name="Accent3 7" xfId="27" xr:uid="{8010722F-1B63-40D0-B0B1-3E840248689B}"/>
    <cellStyle name="Accent4 - 20%" xfId="28" xr:uid="{1213A3BB-92F5-4163-9FF1-543C05A827BF}"/>
    <cellStyle name="Accent4 - 40%" xfId="29" xr:uid="{A8F55564-6BCE-4CCF-BF2C-F114435E967E}"/>
    <cellStyle name="Accent4 - 60%" xfId="30" xr:uid="{6A662F48-C23A-413C-8CBA-0D4299BC2FFB}"/>
    <cellStyle name="Accent4 2" xfId="31" xr:uid="{EC0FE58C-1476-4B70-B996-B340916AEE85}"/>
    <cellStyle name="Accent4 3" xfId="32" xr:uid="{C13F686C-3510-4EBE-82AD-F08812904A2A}"/>
    <cellStyle name="Accent4 4" xfId="33" xr:uid="{CB7A2980-A017-40A2-91DE-AF9DB62681AC}"/>
    <cellStyle name="Accent4 5" xfId="34" xr:uid="{8BA92369-7243-4E9B-8769-C4B7A27FD94E}"/>
    <cellStyle name="Accent4 6" xfId="35" xr:uid="{4E558124-C679-4375-A633-03C6E2C02EBD}"/>
    <cellStyle name="Accent4 7" xfId="36" xr:uid="{803129DA-8300-4994-8B30-8D3493166681}"/>
    <cellStyle name="Accent5 - 20%" xfId="37" xr:uid="{A0434C58-3C8C-4744-B3B8-F4EE487E3DA6}"/>
    <cellStyle name="Accent5 - 40%" xfId="38" xr:uid="{E9465850-3EEB-430A-B073-3FBB35C35B82}"/>
    <cellStyle name="Accent5 - 60%" xfId="39" xr:uid="{A0DA7032-8E6A-4D2C-9936-D782B63E5EEB}"/>
    <cellStyle name="Accent5 2" xfId="40" xr:uid="{8481441D-4CAD-42A9-8092-D8309215A590}"/>
    <cellStyle name="Accent5 3" xfId="41" xr:uid="{780EE13A-EA95-4FC8-A871-806FFC14D29D}"/>
    <cellStyle name="Accent5 4" xfId="42" xr:uid="{C19BE741-3C6B-4E3D-A1AD-BCD42B7D439F}"/>
    <cellStyle name="Accent5 5" xfId="43" xr:uid="{B05B6C12-FA45-4C37-A6E8-3F1B7E528CDE}"/>
    <cellStyle name="Accent5 6" xfId="44" xr:uid="{EA2AB672-F833-4A65-BA9B-FE92EED8FFF8}"/>
    <cellStyle name="Accent5 7" xfId="45" xr:uid="{2FF53FD0-A804-4760-AC47-238118A1FDC9}"/>
    <cellStyle name="Accent6 - 20%" xfId="46" xr:uid="{7F85B376-8421-4FF4-A21D-7350D12EB3BC}"/>
    <cellStyle name="Accent6 - 40%" xfId="47" xr:uid="{F93FB1BA-D87D-40E7-977A-F6C7DBCDBE37}"/>
    <cellStyle name="Accent6 - 60%" xfId="48" xr:uid="{B65E2677-D527-4E91-BF90-76B029571A8F}"/>
    <cellStyle name="Accent6 2" xfId="49" xr:uid="{B5970DBB-E840-475C-A7AB-A5D479444701}"/>
    <cellStyle name="Accent6 3" xfId="50" xr:uid="{007AB53E-24FA-4DC0-ABFC-AD7028E99C46}"/>
    <cellStyle name="Accent6 4" xfId="51" xr:uid="{7CB7BDAF-89AE-45D4-A6AB-0EFAEEFCB80C}"/>
    <cellStyle name="Accent6 5" xfId="52" xr:uid="{C2270851-12E4-4725-8F8F-3EA69069AE6E}"/>
    <cellStyle name="Accent6 6" xfId="53" xr:uid="{810D63B7-11DD-4B3A-975E-9C5095A6C354}"/>
    <cellStyle name="Accent6 7" xfId="54" xr:uid="{35049B09-3A3C-4405-A4CD-1E0C549E5570}"/>
    <cellStyle name="Bad 2" xfId="55" xr:uid="{3B3F13ED-A735-4B89-BDF2-61A68B0AF5AB}"/>
    <cellStyle name="Bilješka 2" xfId="56" xr:uid="{69F0B87E-8934-45EB-AFF4-191DB158506C}"/>
    <cellStyle name="Calculation 2" xfId="57" xr:uid="{08D22C7E-E649-4BBD-874A-4876D03A8611}"/>
    <cellStyle name="Check Cell 2" xfId="58" xr:uid="{D1A79DA2-0D82-4FE4-9756-9A5470AF7BF4}"/>
    <cellStyle name="Dobro 2" xfId="59" xr:uid="{8872CF74-BEB9-4B71-B18C-989B6A62424D}"/>
    <cellStyle name="Emphasis 1" xfId="60" xr:uid="{73A57703-A438-4107-B28F-686518141BBA}"/>
    <cellStyle name="Emphasis 2" xfId="61" xr:uid="{6D5BA989-8AEB-4575-A146-2D728DADEB73}"/>
    <cellStyle name="Emphasis 3" xfId="62" xr:uid="{35A1EE80-8408-47DB-B8F5-E1DA6BB47AFC}"/>
    <cellStyle name="Good 2" xfId="63" xr:uid="{0E32226D-8707-4C07-9319-99B204C3A605}"/>
    <cellStyle name="Heading 1 2" xfId="64" xr:uid="{83CAC87B-6822-4504-8DC8-FD2DA738F32C}"/>
    <cellStyle name="Heading 2 2" xfId="65" xr:uid="{6B8DC4B1-801C-483C-BBD4-485553DB60A0}"/>
    <cellStyle name="Heading 3 2" xfId="66" xr:uid="{05102881-D83F-49B7-A533-E104741859BF}"/>
    <cellStyle name="Heading 4 2" xfId="67" xr:uid="{8A42673C-445D-4478-9E8A-5F14645FB5E0}"/>
    <cellStyle name="Input 2" xfId="68" xr:uid="{A0203A29-81DB-4139-911E-35C05790FD44}"/>
    <cellStyle name="Isticanje1 2" xfId="69" xr:uid="{E8B4D7E2-1011-45FE-AB4C-54214D094982}"/>
    <cellStyle name="Isticanje2 2" xfId="70" xr:uid="{3DE23D6B-3ED4-4D15-A5C2-031879FDFA24}"/>
    <cellStyle name="Isticanje3 2" xfId="71" xr:uid="{4DB48A91-2383-4DA4-A49E-8BAC42B6B133}"/>
    <cellStyle name="Isticanje4 2" xfId="72" xr:uid="{1A76D00B-C56F-4169-81C2-1C78AF019D5D}"/>
    <cellStyle name="Isticanje5 2" xfId="73" xr:uid="{E4D73C6C-312F-4D13-8496-6A3F71643192}"/>
    <cellStyle name="Isticanje6 2" xfId="74" xr:uid="{73942CC9-2739-4CC4-9235-A52DAF8245CA}"/>
    <cellStyle name="Izlaz 2" xfId="75" xr:uid="{CFCDE2C8-0E44-41E0-9E0F-6F532724D534}"/>
    <cellStyle name="Izračun 2" xfId="76" xr:uid="{7A204827-7DA9-4937-95E9-E11AEC532D62}"/>
    <cellStyle name="Linked Cell 2" xfId="77" xr:uid="{88267BA1-8ABC-4540-839D-D07262F25DF1}"/>
    <cellStyle name="Loše 2" xfId="78" xr:uid="{ADA12CC1-09B1-44E2-8E9A-5798C57D2A9B}"/>
    <cellStyle name="Naslov 1 2" xfId="79" xr:uid="{0EBCDFC4-A659-47C6-9F1C-BCF705D249A7}"/>
    <cellStyle name="Naslov 2 2" xfId="80" xr:uid="{B678BBF6-BA5C-4C24-BBE3-9C115DA2A9C0}"/>
    <cellStyle name="Naslov 3 2" xfId="81" xr:uid="{FDD3A99B-3E86-4023-916E-0E8FC20F7DAD}"/>
    <cellStyle name="Naslov 4 2" xfId="82" xr:uid="{F861D69C-2693-49C5-AEC1-90D21164B55A}"/>
    <cellStyle name="Neutral 2" xfId="83" xr:uid="{C1D18577-DFCB-46C0-99BD-B791EA567553}"/>
    <cellStyle name="Neutralno 2" xfId="84" xr:uid="{965FCD27-0944-4F0C-9629-9553FA9695F5}"/>
    <cellStyle name="Normal" xfId="0" builtinId="0"/>
    <cellStyle name="Normal 2" xfId="85" xr:uid="{0D98FDB4-D5D2-4546-BB6D-3BE994A806DA}"/>
    <cellStyle name="Normal 3" xfId="86" xr:uid="{5892ED8A-F2E6-496F-9BA8-AD36836DEB85}"/>
    <cellStyle name="Normal 4" xfId="87" xr:uid="{B904DFDA-E0F6-4318-B1BB-AC647D7E8E78}"/>
    <cellStyle name="Normal 5" xfId="88" xr:uid="{5BB1653E-DF64-402B-96AC-5F485A1F3946}"/>
    <cellStyle name="Normal 6" xfId="158" xr:uid="{A4A68C3F-A5E1-4C81-B8CB-387651BAA85B}"/>
    <cellStyle name="Normal 7" xfId="168" xr:uid="{A912E8CB-F6B3-499B-BA54-B79E95A9966C}"/>
    <cellStyle name="Normalno 2" xfId="89" xr:uid="{09FBF6DA-7F1D-4209-96B0-B1308F93AE95}"/>
    <cellStyle name="Normalno 3" xfId="90" xr:uid="{7283D922-CBA4-48CA-9E28-CD79E74FA927}"/>
    <cellStyle name="Normalno 3 2" xfId="157" xr:uid="{D100C852-9FA7-4DC7-AAE4-47767D26A72F}"/>
    <cellStyle name="Note 2" xfId="91" xr:uid="{4571B656-F843-4002-9E62-6EC81455DD81}"/>
    <cellStyle name="Output 2" xfId="92" xr:uid="{FBFD7439-B2A9-4E0A-BE8B-018D3ACCC082}"/>
    <cellStyle name="Povezana ćelija 2" xfId="93" xr:uid="{C3C8327D-E229-43BD-AC93-315985E9E940}"/>
    <cellStyle name="Provjera ćelije 2" xfId="94" xr:uid="{80737596-5767-40B1-9AE5-AF77475E3D93}"/>
    <cellStyle name="SAPBEXaggData" xfId="95" xr:uid="{4BA2429C-64D5-4FAA-88F2-1BA61B1BAE21}"/>
    <cellStyle name="SAPBEXaggData 2" xfId="160" xr:uid="{C4BE0594-171C-49B4-9FE7-2CA06F471736}"/>
    <cellStyle name="SAPBEXaggDataEmph" xfId="96" xr:uid="{021FA31F-36A9-4A13-A779-475D8F28CDE2}"/>
    <cellStyle name="SAPBEXaggItem" xfId="97" xr:uid="{21444449-F873-4F73-8339-EA0E8823C6D3}"/>
    <cellStyle name="SAPBEXaggItem 2" xfId="98" xr:uid="{A4C6BB59-AA4E-483A-9FE7-40A3B25DEAF0}"/>
    <cellStyle name="SAPBEXaggItem 3" xfId="169" xr:uid="{0F530296-0F8E-4AA2-B17D-3E2A3C83FC70}"/>
    <cellStyle name="SAPBEXaggItemX" xfId="99" xr:uid="{CA02BEC7-C759-4CD7-80FB-6B952704B1AC}"/>
    <cellStyle name="SAPBEXchaText" xfId="100" xr:uid="{5E630C5B-CA7F-4077-B6F2-8E840E3DBE63}"/>
    <cellStyle name="SAPBEXchaText 2" xfId="101" xr:uid="{ED1FE835-5B1B-4979-98F0-5600A43FA400}"/>
    <cellStyle name="SAPBEXchaText 3" xfId="159" xr:uid="{86B054CD-AE44-44E5-B503-781C617D6938}"/>
    <cellStyle name="SAPBEXexcBad7" xfId="102" xr:uid="{2BCAD5E3-E324-4937-AF34-5A0339F3BD43}"/>
    <cellStyle name="SAPBEXexcBad8" xfId="103" xr:uid="{B6921BB5-1879-485F-BBCC-E2197C564D3B}"/>
    <cellStyle name="SAPBEXexcBad9" xfId="104" xr:uid="{D0A29F66-3B5F-4384-8524-9B281F492CB2}"/>
    <cellStyle name="SAPBEXexcCritical4" xfId="105" xr:uid="{AD8E6F51-6B72-4A5F-8989-9D8A6EBCE0AD}"/>
    <cellStyle name="SAPBEXexcCritical5" xfId="106" xr:uid="{1802B703-C0C1-4A17-BBB2-6E3E7C035827}"/>
    <cellStyle name="SAPBEXexcCritical6" xfId="107" xr:uid="{9A95783A-0A78-46FE-9DD4-661692C4EF9A}"/>
    <cellStyle name="SAPBEXexcGood1" xfId="108" xr:uid="{9E6925D7-66E7-4573-B068-3E0C4ADB0187}"/>
    <cellStyle name="SAPBEXexcGood2" xfId="109" xr:uid="{2B6FDB55-0290-4EAE-A94C-FE67C2B17918}"/>
    <cellStyle name="SAPBEXexcGood3" xfId="110" xr:uid="{05C50FAE-C863-4618-A742-4F8D5A36FBDF}"/>
    <cellStyle name="SAPBEXfilterDrill" xfId="111" xr:uid="{DB8C688F-97F1-49BF-8AE2-911E70932C79}"/>
    <cellStyle name="SAPBEXfilterDrill 2" xfId="112" xr:uid="{9D959145-0190-4EA2-B37C-FCD62ABED17C}"/>
    <cellStyle name="SAPBEXfilterItem" xfId="113" xr:uid="{8385D9FF-C255-4F3A-8767-ED2515040B5F}"/>
    <cellStyle name="SAPBEXfilterItem 2" xfId="114" xr:uid="{02131A7A-A518-4572-88EB-0E8BD9F270E4}"/>
    <cellStyle name="SAPBEXfilterText" xfId="115" xr:uid="{0CE32365-F4D6-4624-9123-DFD7376D3566}"/>
    <cellStyle name="SAPBEXfilterText 2" xfId="116" xr:uid="{AE48E44C-94B5-4364-91D8-600CC3D96B24}"/>
    <cellStyle name="SAPBEXformats" xfId="117" xr:uid="{B465DB03-62C8-4EF6-A72C-756C2C67E436}"/>
    <cellStyle name="SAPBEXformats 2" xfId="162" xr:uid="{2FA25A7C-9DED-48E0-A66F-9098B743EE31}"/>
    <cellStyle name="SAPBEXheaderItem" xfId="118" xr:uid="{A085268E-A645-49E4-A4EA-9D3C6C5A2139}"/>
    <cellStyle name="SAPBEXheaderItem 2" xfId="119" xr:uid="{5AF73700-B20A-4197-A450-AB9CA681F56D}"/>
    <cellStyle name="SAPBEXheaderText" xfId="120" xr:uid="{18C3376B-7B8D-4D82-8D66-89F6AAE2271D}"/>
    <cellStyle name="SAPBEXheaderText 2" xfId="121" xr:uid="{4435B71D-39A3-417A-B212-0C9B4C3CE1FE}"/>
    <cellStyle name="SAPBEXHLevel0" xfId="122" xr:uid="{9D8DC019-361D-46A5-9A11-7AA6E72C6E94}"/>
    <cellStyle name="SAPBEXHLevel0 2" xfId="123" xr:uid="{B512CF95-7D88-4BF3-9332-038FEE4C4572}"/>
    <cellStyle name="SAPBEXHLevel0 3" xfId="163" xr:uid="{E09B6536-3C61-4291-A4C6-9053D5593174}"/>
    <cellStyle name="SAPBEXHLevel0X" xfId="124" xr:uid="{FBECC352-D576-4442-BD3C-5BD207F3FBD3}"/>
    <cellStyle name="SAPBEXHLevel0X 2" xfId="161" xr:uid="{7D3CD7A5-638C-47B7-956A-6ADA0AFD3381}"/>
    <cellStyle name="SAPBEXHLevel1" xfId="125" xr:uid="{4E731A81-C99A-497C-85D9-EDCC45E71839}"/>
    <cellStyle name="SAPBEXHLevel1 2" xfId="126" xr:uid="{8F0F5459-2A9E-441F-9E51-7D7AEDA97848}"/>
    <cellStyle name="SAPBEXHLevel1 3" xfId="165" xr:uid="{F669971A-BF3F-4889-8663-EC01C904B2F5}"/>
    <cellStyle name="SAPBEXHLevel1X" xfId="127" xr:uid="{D43BBF99-F12F-4D56-8B83-ACBA19DEEE40}"/>
    <cellStyle name="SAPBEXHLevel2" xfId="128" xr:uid="{6A4317AD-BA31-4DB8-BA6B-2A2A91EFC562}"/>
    <cellStyle name="SAPBEXHLevel2 2" xfId="129" xr:uid="{B67DA5B9-67AF-49BB-BD9C-7E886C6D1FB4}"/>
    <cellStyle name="SAPBEXHLevel2 3" xfId="166" xr:uid="{FF07A154-62D5-4A09-B82C-628E92B9AF1D}"/>
    <cellStyle name="SAPBEXHLevel2X" xfId="130" xr:uid="{BF00B6EB-3360-402C-AA55-FE1D779007C2}"/>
    <cellStyle name="SAPBEXHLevel3" xfId="131" xr:uid="{FE607D6F-BA7F-4D00-A0A0-B7E74EB0D23E}"/>
    <cellStyle name="SAPBEXHLevel3 2" xfId="132" xr:uid="{B14D2929-4BD4-4AED-8769-37238431C52F}"/>
    <cellStyle name="SAPBEXHLevel3 3" xfId="167" xr:uid="{38E99CE9-45B1-4D08-A42B-8B4CA700313B}"/>
    <cellStyle name="SAPBEXHLevel3X" xfId="133" xr:uid="{A6AF43C2-061A-4886-9F1C-9CA471741B16}"/>
    <cellStyle name="SAPBEXinputData" xfId="134" xr:uid="{ABB74ED5-4AE3-44C1-8601-5F29C27CE704}"/>
    <cellStyle name="SAPBEXItemHeader" xfId="135" xr:uid="{D95A1EE7-EB8C-452E-9C57-E75B6F8D7E6C}"/>
    <cellStyle name="SAPBEXresData" xfId="136" xr:uid="{A92D8860-35CC-4534-AEEB-D0569FB20150}"/>
    <cellStyle name="SAPBEXresDataEmph" xfId="137" xr:uid="{98C3670E-8EC4-4FF0-85A8-09EC3A46EB99}"/>
    <cellStyle name="SAPBEXresDataEmph 2" xfId="138" xr:uid="{CCFE037F-A624-4F2A-A3B2-30A88CC462BB}"/>
    <cellStyle name="SAPBEXresItem" xfId="139" xr:uid="{3D188439-D770-4DC5-B8A1-A70DF9F314D1}"/>
    <cellStyle name="SAPBEXresItemX" xfId="140" xr:uid="{A4F6AE0D-2A6D-45E9-AE89-E789C0D8B8C3}"/>
    <cellStyle name="SAPBEXstdData" xfId="141" xr:uid="{8C844E7A-1764-45E5-9F18-9FFD07D3C87D}"/>
    <cellStyle name="SAPBEXstdData 2" xfId="164" xr:uid="{3AE635BB-1436-405F-8498-FDDDA4AB97FD}"/>
    <cellStyle name="SAPBEXstdDataEmph" xfId="142" xr:uid="{4DAE4C3F-455E-458D-B43C-52BAD4D256A9}"/>
    <cellStyle name="SAPBEXstdItem" xfId="143" xr:uid="{16122B98-B195-4DCE-A632-0C7A0633095A}"/>
    <cellStyle name="SAPBEXstdItem 2" xfId="144" xr:uid="{CB3EDE89-46E1-4712-BA5C-A8735F351885}"/>
    <cellStyle name="SAPBEXstdItemX" xfId="145" xr:uid="{BE19FDC9-E7FE-49A8-82DE-2F18B768703E}"/>
    <cellStyle name="SAPBEXtitle" xfId="146" xr:uid="{5C527CAD-8D55-4B15-A0D4-BBECF614942A}"/>
    <cellStyle name="SAPBEXtitle 2" xfId="147" xr:uid="{E1C90FF7-96B9-477D-90C4-F001C98F3B84}"/>
    <cellStyle name="SAPBEXunassignedItem" xfId="148" xr:uid="{1451F5AE-794A-46EF-8C97-6C7FF3A41B83}"/>
    <cellStyle name="SAPBEXunassignedItem 2" xfId="149" xr:uid="{78077CB4-D956-4EE1-A923-D397003E9490}"/>
    <cellStyle name="SAPBEXundefined" xfId="150" xr:uid="{EEE02B91-238E-4FAC-816E-61D1EE50D073}"/>
    <cellStyle name="Sheet Title" xfId="151" xr:uid="{C00D91CF-B858-4134-BCAC-F74EA730891B}"/>
    <cellStyle name="Tekst upozorenja 2" xfId="152" xr:uid="{4F01B84A-BB02-4BD8-8766-EBC1114008CD}"/>
    <cellStyle name="Total 2" xfId="153" xr:uid="{E2B6A43D-0417-4B1F-8C2D-1121AA233D20}"/>
    <cellStyle name="Ukupni zbroj 2" xfId="154" xr:uid="{E4E02606-B168-4897-88AE-7DFC405ABA07}"/>
    <cellStyle name="Unos 2" xfId="155" xr:uid="{BA5BDAFC-D7D7-4701-8D7C-BA80AFD2FA55}"/>
    <cellStyle name="Warning Text 2" xfId="156" xr:uid="{312AF6BB-2225-4A76-9684-23629FF35C0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gif"/><Relationship Id="rId2" Type="http://schemas.openxmlformats.org/officeDocument/2006/relationships/image" Target="../media/image7.gif"/><Relationship Id="rId1" Type="http://schemas.openxmlformats.org/officeDocument/2006/relationships/image" Target="../media/image4.gif"/><Relationship Id="rId4" Type="http://schemas.openxmlformats.org/officeDocument/2006/relationships/image" Target="../media/image6.gi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gif"/><Relationship Id="rId1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12</xdr:row>
      <xdr:rowOff>95250</xdr:rowOff>
    </xdr:from>
    <xdr:to>
      <xdr:col>7</xdr:col>
      <xdr:colOff>428625</xdr:colOff>
      <xdr:row>16</xdr:row>
      <xdr:rowOff>95250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E39BA13E-1679-4121-8FC7-96A1C1FC01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8875"/>
          <a:ext cx="12744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8</xdr:col>
      <xdr:colOff>609600</xdr:colOff>
      <xdr:row>33</xdr:row>
      <xdr:rowOff>142875</xdr:rowOff>
    </xdr:to>
    <xdr:pic macro="DesignIconClicked">
      <xdr:nvPicPr>
        <xdr:cNvPr id="2" name="BExJ0QUJ0I6USL8I24FM9228VCBI" hidden="1">
          <a:extLst>
            <a:ext uri="{FF2B5EF4-FFF2-40B4-BE49-F238E27FC236}">
              <a16:creationId xmlns:a16="http://schemas.microsoft.com/office/drawing/2014/main" id="{C7DA4A63-315D-4576-B79A-7296C6CFFE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82200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1209675</xdr:colOff>
      <xdr:row>14</xdr:row>
      <xdr:rowOff>142875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8D9F8EDE-86E6-411F-B98C-3D31BB24E11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50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104775</xdr:rowOff>
    </xdr:from>
    <xdr:to>
      <xdr:col>5</xdr:col>
      <xdr:colOff>866775</xdr:colOff>
      <xdr:row>20</xdr:row>
      <xdr:rowOff>85725</xdr:rowOff>
    </xdr:to>
    <xdr:pic macro="DesignIconClicked">
      <xdr:nvPicPr>
        <xdr:cNvPr id="2" name="BEx5CA4FVL7DQ17MNUR2TECUR531" descr="analysis_prev" hidden="1">
          <a:extLst>
            <a:ext uri="{FF2B5EF4-FFF2-40B4-BE49-F238E27FC236}">
              <a16:creationId xmlns:a16="http://schemas.microsoft.com/office/drawing/2014/main" id="{BA30E51D-5CF2-4B45-8CF2-311177818A2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2583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1047750</xdr:colOff>
      <xdr:row>4</xdr:row>
      <xdr:rowOff>123825</xdr:rowOff>
    </xdr:to>
    <xdr:pic macro="[1]!DesignIconClicked">
      <xdr:nvPicPr>
        <xdr:cNvPr id="301948" name="BExVTD2LQW6EB0J2VW5DOCCET5U4" hidden="1">
          <a:extLst>
            <a:ext uri="{FF2B5EF4-FFF2-40B4-BE49-F238E27FC236}">
              <a16:creationId xmlns:a16="http://schemas.microsoft.com/office/drawing/2014/main" id="{0ECD7AF5-A864-5897-6FBB-34EB922BAA5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1925"/>
          <a:ext cx="112204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3</xdr:row>
      <xdr:rowOff>0</xdr:rowOff>
    </xdr:from>
    <xdr:to>
      <xdr:col>1</xdr:col>
      <xdr:colOff>152400</xdr:colOff>
      <xdr:row>3</xdr:row>
      <xdr:rowOff>142875</xdr:rowOff>
    </xdr:to>
    <xdr:pic macro="[1]!DesignIconClicked">
      <xdr:nvPicPr>
        <xdr:cNvPr id="301949" name="BExU5M6Y0V9ISSFOF3HI790OHOWB">
          <a:extLst>
            <a:ext uri="{FF2B5EF4-FFF2-40B4-BE49-F238E27FC236}">
              <a16:creationId xmlns:a16="http://schemas.microsoft.com/office/drawing/2014/main" id="{BD40F99B-21FA-BDDD-B52D-07D5B3AE6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733425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4</xdr:row>
      <xdr:rowOff>0</xdr:rowOff>
    </xdr:from>
    <xdr:to>
      <xdr:col>1</xdr:col>
      <xdr:colOff>238125</xdr:colOff>
      <xdr:row>4</xdr:row>
      <xdr:rowOff>142875</xdr:rowOff>
    </xdr:to>
    <xdr:pic macro="[1]!DesignIconClicked">
      <xdr:nvPicPr>
        <xdr:cNvPr id="301950" name="BExQ1FO04NFF6LJTTOX9PX9BZ4HF">
          <a:extLst>
            <a:ext uri="{FF2B5EF4-FFF2-40B4-BE49-F238E27FC236}">
              <a16:creationId xmlns:a16="http://schemas.microsoft.com/office/drawing/2014/main" id="{44F35FCB-6825-D235-49AD-4E00D50A7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876300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3</xdr:row>
      <xdr:rowOff>123825</xdr:rowOff>
    </xdr:to>
    <xdr:pic macro="[1]!DesignIconClicked">
      <xdr:nvPicPr>
        <xdr:cNvPr id="333109" name="BExQHW0TSA3K2AO4CIV2EO1T5SIE" hidden="1">
          <a:extLst>
            <a:ext uri="{FF2B5EF4-FFF2-40B4-BE49-F238E27FC236}">
              <a16:creationId xmlns:a16="http://schemas.microsoft.com/office/drawing/2014/main" id="{4EACE53D-FDC1-EDCF-53B3-0F1BA337F6F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19050</xdr:rowOff>
    </xdr:from>
    <xdr:to>
      <xdr:col>0</xdr:col>
      <xdr:colOff>85725</xdr:colOff>
      <xdr:row>1</xdr:row>
      <xdr:rowOff>66675</xdr:rowOff>
    </xdr:to>
    <xdr:pic macro="[1]!DesignIconClicked">
      <xdr:nvPicPr>
        <xdr:cNvPr id="333110" name="BExVZBI8HNEFDJCGDV09O18LNBWC">
          <a:extLst>
            <a:ext uri="{FF2B5EF4-FFF2-40B4-BE49-F238E27FC236}">
              <a16:creationId xmlns:a16="http://schemas.microsoft.com/office/drawing/2014/main" id="{95BB89E1-3692-0836-FEB4-3DF70412A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3342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0</xdr:col>
      <xdr:colOff>28575</xdr:colOff>
      <xdr:row>1</xdr:row>
      <xdr:rowOff>104775</xdr:rowOff>
    </xdr:from>
    <xdr:to>
      <xdr:col>0</xdr:col>
      <xdr:colOff>85725</xdr:colOff>
      <xdr:row>2</xdr:row>
      <xdr:rowOff>9525</xdr:rowOff>
    </xdr:to>
    <xdr:pic macro="[1]!DesignIconClicked">
      <xdr:nvPicPr>
        <xdr:cNvPr id="333111" name="BExKNVJMTUD7DEP72I0QN28VIYWS">
          <a:extLst>
            <a:ext uri="{FF2B5EF4-FFF2-40B4-BE49-F238E27FC236}">
              <a16:creationId xmlns:a16="http://schemas.microsoft.com/office/drawing/2014/main" id="{FAA79E5B-754E-5548-FBB6-1E5EEB786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191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1</xdr:row>
      <xdr:rowOff>19050</xdr:rowOff>
    </xdr:from>
    <xdr:to>
      <xdr:col>1</xdr:col>
      <xdr:colOff>85725</xdr:colOff>
      <xdr:row>1</xdr:row>
      <xdr:rowOff>66675</xdr:rowOff>
    </xdr:to>
    <xdr:pic macro="[1]!DesignIconClicked">
      <xdr:nvPicPr>
        <xdr:cNvPr id="333112" name="BEx3NTX3304FVDU2KRK479TA86HK">
          <a:extLst>
            <a:ext uri="{FF2B5EF4-FFF2-40B4-BE49-F238E27FC236}">
              <a16:creationId xmlns:a16="http://schemas.microsoft.com/office/drawing/2014/main" id="{50B1C0AC-B62C-07A6-16F5-B05781CF7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73342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</xdr:col>
      <xdr:colOff>28575</xdr:colOff>
      <xdr:row>1</xdr:row>
      <xdr:rowOff>104775</xdr:rowOff>
    </xdr:from>
    <xdr:to>
      <xdr:col>1</xdr:col>
      <xdr:colOff>85725</xdr:colOff>
      <xdr:row>2</xdr:row>
      <xdr:rowOff>9525</xdr:rowOff>
    </xdr:to>
    <xdr:pic macro="[1]!DesignIconClicked">
      <xdr:nvPicPr>
        <xdr:cNvPr id="333113" name="BExGOK750I05IISYJAZKG1BGNN2M">
          <a:extLst>
            <a:ext uri="{FF2B5EF4-FFF2-40B4-BE49-F238E27FC236}">
              <a16:creationId xmlns:a16="http://schemas.microsoft.com/office/drawing/2014/main" id="{345C8733-3A19-15FE-38A4-1F294A68B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5" y="8191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0</xdr:row>
      <xdr:rowOff>19050</xdr:rowOff>
    </xdr:from>
    <xdr:to>
      <xdr:col>2</xdr:col>
      <xdr:colOff>85725</xdr:colOff>
      <xdr:row>0</xdr:row>
      <xdr:rowOff>66675</xdr:rowOff>
    </xdr:to>
    <xdr:pic macro="[1]!DesignIconClicked">
      <xdr:nvPicPr>
        <xdr:cNvPr id="333114" name="BEx9F9C6X52RA62KN628XZIG9SJ4">
          <a:extLst>
            <a:ext uri="{FF2B5EF4-FFF2-40B4-BE49-F238E27FC236}">
              <a16:creationId xmlns:a16="http://schemas.microsoft.com/office/drawing/2014/main" id="{97707C53-8AAA-FC40-5E78-E202312310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9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2</xdr:col>
      <xdr:colOff>28575</xdr:colOff>
      <xdr:row>0</xdr:row>
      <xdr:rowOff>104775</xdr:rowOff>
    </xdr:from>
    <xdr:to>
      <xdr:col>2</xdr:col>
      <xdr:colOff>85725</xdr:colOff>
      <xdr:row>0</xdr:row>
      <xdr:rowOff>152400</xdr:rowOff>
    </xdr:to>
    <xdr:pic macro="[1]!DesignIconClicked">
      <xdr:nvPicPr>
        <xdr:cNvPr id="333115" name="BExF47QXC83AREM2AS5TWUHGJWRE">
          <a:extLst>
            <a:ext uri="{FF2B5EF4-FFF2-40B4-BE49-F238E27FC236}">
              <a16:creationId xmlns:a16="http://schemas.microsoft.com/office/drawing/2014/main" id="{A06ADA08-85F0-F594-E503-FD19D9E14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047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19050</xdr:rowOff>
    </xdr:from>
    <xdr:to>
      <xdr:col>3</xdr:col>
      <xdr:colOff>76200</xdr:colOff>
      <xdr:row>0</xdr:row>
      <xdr:rowOff>66675</xdr:rowOff>
    </xdr:to>
    <xdr:pic macro="[1]!DesignIconClicked">
      <xdr:nvPicPr>
        <xdr:cNvPr id="333116" name="BExIHML3MDEUV7ZCNM1OEKPA1BWP">
          <a:extLst>
            <a:ext uri="{FF2B5EF4-FFF2-40B4-BE49-F238E27FC236}">
              <a16:creationId xmlns:a16="http://schemas.microsoft.com/office/drawing/2014/main" id="{D1938636-CD7D-E2E3-E3BB-07441B404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0</xdr:row>
      <xdr:rowOff>104775</xdr:rowOff>
    </xdr:from>
    <xdr:to>
      <xdr:col>3</xdr:col>
      <xdr:colOff>76200</xdr:colOff>
      <xdr:row>0</xdr:row>
      <xdr:rowOff>152400</xdr:rowOff>
    </xdr:to>
    <xdr:pic macro="[1]!DesignIconClicked">
      <xdr:nvPicPr>
        <xdr:cNvPr id="333117" name="BEx5CFNZFM5OFDDJXRKKLF7VYVSM">
          <a:extLst>
            <a:ext uri="{FF2B5EF4-FFF2-40B4-BE49-F238E27FC236}">
              <a16:creationId xmlns:a16="http://schemas.microsoft.com/office/drawing/2014/main" id="{FC19EC9D-8FC4-2D14-B028-E564D7E4C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04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0</xdr:row>
      <xdr:rowOff>19050</xdr:rowOff>
    </xdr:from>
    <xdr:to>
      <xdr:col>4</xdr:col>
      <xdr:colOff>85725</xdr:colOff>
      <xdr:row>0</xdr:row>
      <xdr:rowOff>66675</xdr:rowOff>
    </xdr:to>
    <xdr:pic macro="[1]!DesignIconClicked">
      <xdr:nvPicPr>
        <xdr:cNvPr id="333118" name="BEx776AICXEFNURXZWJH2RYRCPTD">
          <a:extLst>
            <a:ext uri="{FF2B5EF4-FFF2-40B4-BE49-F238E27FC236}">
              <a16:creationId xmlns:a16="http://schemas.microsoft.com/office/drawing/2014/main" id="{D6FB1B7F-738D-2AEC-BC30-F0CFE8D77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9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0</xdr:row>
      <xdr:rowOff>104775</xdr:rowOff>
    </xdr:from>
    <xdr:to>
      <xdr:col>4</xdr:col>
      <xdr:colOff>85725</xdr:colOff>
      <xdr:row>0</xdr:row>
      <xdr:rowOff>152400</xdr:rowOff>
    </xdr:to>
    <xdr:pic macro="[1]!DesignIconClicked">
      <xdr:nvPicPr>
        <xdr:cNvPr id="333119" name="BExZX6URBP58WCUXMACGXGPJYTJ1">
          <a:extLst>
            <a:ext uri="{FF2B5EF4-FFF2-40B4-BE49-F238E27FC236}">
              <a16:creationId xmlns:a16="http://schemas.microsoft.com/office/drawing/2014/main" id="{39B9AFD5-C89D-EF24-94AB-3EB16A8E8C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047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0</xdr:row>
      <xdr:rowOff>19050</xdr:rowOff>
    </xdr:from>
    <xdr:to>
      <xdr:col>5</xdr:col>
      <xdr:colOff>85725</xdr:colOff>
      <xdr:row>0</xdr:row>
      <xdr:rowOff>66675</xdr:rowOff>
    </xdr:to>
    <xdr:pic macro="[1]!DesignIconClicked">
      <xdr:nvPicPr>
        <xdr:cNvPr id="333120" name="BExOHC25I6KZVAPUQFTSP6F5X6IU">
          <a:extLst>
            <a:ext uri="{FF2B5EF4-FFF2-40B4-BE49-F238E27FC236}">
              <a16:creationId xmlns:a16="http://schemas.microsoft.com/office/drawing/2014/main" id="{54748267-DBCF-197B-32C6-356412DC7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90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0</xdr:row>
      <xdr:rowOff>104775</xdr:rowOff>
    </xdr:from>
    <xdr:to>
      <xdr:col>5</xdr:col>
      <xdr:colOff>85725</xdr:colOff>
      <xdr:row>0</xdr:row>
      <xdr:rowOff>152400</xdr:rowOff>
    </xdr:to>
    <xdr:pic macro="[1]!DesignIconClicked">
      <xdr:nvPicPr>
        <xdr:cNvPr id="333121" name="BEx980QZWN12WGK7W4KVHP3OTQP4">
          <a:extLst>
            <a:ext uri="{FF2B5EF4-FFF2-40B4-BE49-F238E27FC236}">
              <a16:creationId xmlns:a16="http://schemas.microsoft.com/office/drawing/2014/main" id="{FBBB2CCE-19B0-2732-49C5-D1587EE5E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04775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0</xdr:row>
      <xdr:rowOff>19050</xdr:rowOff>
    </xdr:from>
    <xdr:to>
      <xdr:col>6</xdr:col>
      <xdr:colOff>76200</xdr:colOff>
      <xdr:row>0</xdr:row>
      <xdr:rowOff>66675</xdr:rowOff>
    </xdr:to>
    <xdr:pic macro="[1]!DesignIconClicked">
      <xdr:nvPicPr>
        <xdr:cNvPr id="333122" name="BExO8ZLX9W2KFF915H3IRUY28WH0">
          <a:extLst>
            <a:ext uri="{FF2B5EF4-FFF2-40B4-BE49-F238E27FC236}">
              <a16:creationId xmlns:a16="http://schemas.microsoft.com/office/drawing/2014/main" id="{EE5D168A-2A33-7737-1F0E-EA574F2DE7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9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28575</xdr:colOff>
      <xdr:row>0</xdr:row>
      <xdr:rowOff>104775</xdr:rowOff>
    </xdr:from>
    <xdr:to>
      <xdr:col>6</xdr:col>
      <xdr:colOff>76200</xdr:colOff>
      <xdr:row>0</xdr:row>
      <xdr:rowOff>152400</xdr:rowOff>
    </xdr:to>
    <xdr:pic macro="[1]!DesignIconClicked">
      <xdr:nvPicPr>
        <xdr:cNvPr id="333123" name="BExOJJXDJW6XAEGPBXFV9HO2JQPZ">
          <a:extLst>
            <a:ext uri="{FF2B5EF4-FFF2-40B4-BE49-F238E27FC236}">
              <a16:creationId xmlns:a16="http://schemas.microsoft.com/office/drawing/2014/main" id="{7732152C-FD26-0DD6-084D-7D30D5EBE7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04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28575</xdr:colOff>
      <xdr:row>0</xdr:row>
      <xdr:rowOff>19050</xdr:rowOff>
    </xdr:from>
    <xdr:to>
      <xdr:col>7</xdr:col>
      <xdr:colOff>76200</xdr:colOff>
      <xdr:row>0</xdr:row>
      <xdr:rowOff>66675</xdr:rowOff>
    </xdr:to>
    <xdr:pic macro="[1]!DesignIconClicked">
      <xdr:nvPicPr>
        <xdr:cNvPr id="333124" name="BEx77GHCLUV26VLI7VON6GM58STY">
          <a:extLst>
            <a:ext uri="{FF2B5EF4-FFF2-40B4-BE49-F238E27FC236}">
              <a16:creationId xmlns:a16="http://schemas.microsoft.com/office/drawing/2014/main" id="{384ADE8A-D816-F2F5-BD12-B1EC98D5BF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9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28575</xdr:colOff>
      <xdr:row>0</xdr:row>
      <xdr:rowOff>104775</xdr:rowOff>
    </xdr:from>
    <xdr:to>
      <xdr:col>7</xdr:col>
      <xdr:colOff>76200</xdr:colOff>
      <xdr:row>0</xdr:row>
      <xdr:rowOff>152400</xdr:rowOff>
    </xdr:to>
    <xdr:pic macro="[1]!DesignIconClicked">
      <xdr:nvPicPr>
        <xdr:cNvPr id="333125" name="BExKQXZJ3BS1RK8WBLMYKHH9Y99S">
          <a:extLst>
            <a:ext uri="{FF2B5EF4-FFF2-40B4-BE49-F238E27FC236}">
              <a16:creationId xmlns:a16="http://schemas.microsoft.com/office/drawing/2014/main" id="{97D05140-316A-3743-CF03-32E7B76ECB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1047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2</xdr:row>
      <xdr:rowOff>0</xdr:rowOff>
    </xdr:from>
    <xdr:to>
      <xdr:col>0</xdr:col>
      <xdr:colOff>247650</xdr:colOff>
      <xdr:row>2</xdr:row>
      <xdr:rowOff>142875</xdr:rowOff>
    </xdr:to>
    <xdr:pic macro="[1]!DesignIconClicked">
      <xdr:nvPicPr>
        <xdr:cNvPr id="333126" name="BExTWN45HGOC6CHYCYOKVO258VUT">
          <a:extLst>
            <a:ext uri="{FF2B5EF4-FFF2-40B4-BE49-F238E27FC236}">
              <a16:creationId xmlns:a16="http://schemas.microsoft.com/office/drawing/2014/main" id="{1106005B-345B-F9EF-0C25-6AEAB5881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3</xdr:row>
      <xdr:rowOff>0</xdr:rowOff>
    </xdr:from>
    <xdr:to>
      <xdr:col>0</xdr:col>
      <xdr:colOff>247650</xdr:colOff>
      <xdr:row>3</xdr:row>
      <xdr:rowOff>142875</xdr:rowOff>
    </xdr:to>
    <xdr:pic macro="[1]!DesignIconClicked">
      <xdr:nvPicPr>
        <xdr:cNvPr id="333127" name="BEx3LHEFIG5K6R3XH1PDJ0SI70MD">
          <a:extLst>
            <a:ext uri="{FF2B5EF4-FFF2-40B4-BE49-F238E27FC236}">
              <a16:creationId xmlns:a16="http://schemas.microsoft.com/office/drawing/2014/main" id="{5F50B6E1-63A7-A7CC-1E16-BC57F7AE1B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001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533400</xdr:colOff>
      <xdr:row>7</xdr:row>
      <xdr:rowOff>123825</xdr:rowOff>
    </xdr:to>
    <xdr:pic macro="[1]!DesignIconClicked">
      <xdr:nvPicPr>
        <xdr:cNvPr id="331837" name="BExB2TMJEDEOK7P8F6238X4H0YQS" hidden="1">
          <a:extLst>
            <a:ext uri="{FF2B5EF4-FFF2-40B4-BE49-F238E27FC236}">
              <a16:creationId xmlns:a16="http://schemas.microsoft.com/office/drawing/2014/main" id="{EB179ECF-E67C-B430-F467-2AF01AE80F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056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</xdr:row>
      <xdr:rowOff>0</xdr:rowOff>
    </xdr:from>
    <xdr:to>
      <xdr:col>0</xdr:col>
      <xdr:colOff>152400</xdr:colOff>
      <xdr:row>2</xdr:row>
      <xdr:rowOff>142875</xdr:rowOff>
    </xdr:to>
    <xdr:pic macro="[1]!DesignIconClicked">
      <xdr:nvPicPr>
        <xdr:cNvPr id="331838" name="BExY1K5RL2HYWMSUN8OUBKUUFC15">
          <a:extLst>
            <a:ext uri="{FF2B5EF4-FFF2-40B4-BE49-F238E27FC236}">
              <a16:creationId xmlns:a16="http://schemas.microsoft.com/office/drawing/2014/main" id="{1DDF52CF-0CF6-489B-D295-1B66C1EF1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7250"/>
          <a:ext cx="133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3</xdr:row>
      <xdr:rowOff>0</xdr:rowOff>
    </xdr:from>
    <xdr:to>
      <xdr:col>0</xdr:col>
      <xdr:colOff>247650</xdr:colOff>
      <xdr:row>3</xdr:row>
      <xdr:rowOff>142875</xdr:rowOff>
    </xdr:to>
    <xdr:pic macro="[1]!DesignIconClicked">
      <xdr:nvPicPr>
        <xdr:cNvPr id="331839" name="BEx9GNU63E27CIXOPMQAOP9UKSRP">
          <a:extLst>
            <a:ext uri="{FF2B5EF4-FFF2-40B4-BE49-F238E27FC236}">
              <a16:creationId xmlns:a16="http://schemas.microsoft.com/office/drawing/2014/main" id="{FA962968-B439-59AA-840A-C688300F5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001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4</xdr:row>
      <xdr:rowOff>0</xdr:rowOff>
    </xdr:from>
    <xdr:to>
      <xdr:col>0</xdr:col>
      <xdr:colOff>342900</xdr:colOff>
      <xdr:row>4</xdr:row>
      <xdr:rowOff>142875</xdr:rowOff>
    </xdr:to>
    <xdr:pic macro="[1]!DesignIconClicked">
      <xdr:nvPicPr>
        <xdr:cNvPr id="331840" name="BEx1QRZ6KY11MEJ7ZZNDJCIEA2GV">
          <a:extLst>
            <a:ext uri="{FF2B5EF4-FFF2-40B4-BE49-F238E27FC236}">
              <a16:creationId xmlns:a16="http://schemas.microsoft.com/office/drawing/2014/main" id="{23F0F61A-1B9A-C635-BD37-9B59CEE7C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4300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1619250</xdr:colOff>
      <xdr:row>0</xdr:row>
      <xdr:rowOff>123825</xdr:rowOff>
    </xdr:to>
    <xdr:pic macro="[1]!DesignIconClicked">
      <xdr:nvPicPr>
        <xdr:cNvPr id="333898" name="BExXPVZBBFZB568F3K3WIUDXZVS7" hidden="1">
          <a:extLst>
            <a:ext uri="{FF2B5EF4-FFF2-40B4-BE49-F238E27FC236}">
              <a16:creationId xmlns:a16="http://schemas.microsoft.com/office/drawing/2014/main" id="{D33CBCD7-44E8-7249-31BA-FF8628F76A3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112B-845A-4636-90BD-A8C5B2BC80B1}">
  <sheetPr codeName="Sheet1"/>
  <dimension ref="A1:D15"/>
  <sheetViews>
    <sheetView workbookViewId="0"/>
  </sheetViews>
  <sheetFormatPr defaultRowHeight="11.25"/>
  <cols>
    <col min="3" max="4" width="9.33203125" customWidth="1"/>
    <col min="5" max="5" width="0" hidden="1" customWidth="1"/>
  </cols>
  <sheetData>
    <row r="1" spans="1:4">
      <c r="A1">
        <v>7</v>
      </c>
    </row>
    <row r="14" spans="1:4" ht="12.75">
      <c r="C14" s="1" t="s">
        <v>1</v>
      </c>
      <c r="D14" s="1"/>
    </row>
    <row r="15" spans="1:4">
      <c r="C15" s="3"/>
      <c r="D15" s="3"/>
    </row>
  </sheetData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CCD09-7EC8-4EB9-AD76-89283010994A}">
  <dimension ref="A1"/>
  <sheetViews>
    <sheetView workbookViewId="0">
      <selection activeCell="B2" sqref="B2"/>
    </sheetView>
  </sheetViews>
  <sheetFormatPr defaultRowHeight="11.25"/>
  <cols>
    <col min="1" max="1" width="28.6640625" customWidth="1"/>
    <col min="3" max="3" width="16.33203125" bestFit="1" customWidth="1"/>
    <col min="4" max="5" width="16" bestFit="1" customWidth="1"/>
    <col min="6" max="6" width="16.33203125" bestFit="1" customWidth="1"/>
    <col min="7" max="8" width="10.1640625" bestFit="1" customWidth="1"/>
  </cols>
  <sheetData>
    <row r="1" spans="1:1">
      <c r="A1" s="54" t="s">
        <v>56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ED502-F65C-47E0-8D53-CD900F4B67F6}">
  <sheetPr>
    <pageSetUpPr fitToPage="1"/>
  </sheetPr>
  <dimension ref="A1:K34"/>
  <sheetViews>
    <sheetView topLeftCell="A11" workbookViewId="0">
      <selection activeCell="A30" sqref="A30:K34"/>
    </sheetView>
  </sheetViews>
  <sheetFormatPr defaultRowHeight="11.25"/>
  <cols>
    <col min="1" max="4" width="9.33203125" style="31"/>
    <col min="5" max="5" width="20.33203125" style="31" customWidth="1"/>
    <col min="6" max="6" width="29.33203125" style="36" customWidth="1"/>
    <col min="7" max="8" width="29.33203125" style="24" customWidth="1"/>
    <col min="9" max="9" width="29.33203125" style="36" customWidth="1"/>
    <col min="10" max="11" width="14.33203125" style="36" customWidth="1"/>
    <col min="12" max="16384" width="9.33203125" style="31"/>
  </cols>
  <sheetData>
    <row r="1" spans="1:11" ht="50.25" customHeight="1">
      <c r="A1" s="159" t="s">
        <v>201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18">
      <c r="A2" s="44"/>
      <c r="B2" s="44"/>
      <c r="C2" s="44"/>
      <c r="D2" s="44"/>
      <c r="E2" s="44"/>
      <c r="F2" s="13"/>
      <c r="G2" s="30"/>
      <c r="H2" s="30"/>
      <c r="I2" s="13"/>
      <c r="J2" s="13"/>
      <c r="K2" s="13"/>
    </row>
    <row r="3" spans="1:11" ht="15.75">
      <c r="A3" s="159" t="s">
        <v>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1" ht="18">
      <c r="A4" s="44"/>
      <c r="B4" s="44"/>
      <c r="C4" s="44"/>
      <c r="D4" s="44"/>
      <c r="E4" s="44"/>
      <c r="F4" s="13"/>
      <c r="G4" s="30"/>
      <c r="H4" s="30"/>
      <c r="I4" s="13"/>
      <c r="J4" s="13"/>
      <c r="K4" s="13"/>
    </row>
    <row r="5" spans="1:11" ht="15.75">
      <c r="A5" s="159" t="s">
        <v>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</row>
    <row r="6" spans="1:11" ht="15.75">
      <c r="A6" s="32"/>
      <c r="B6" s="32"/>
      <c r="C6" s="32"/>
      <c r="D6" s="32"/>
      <c r="E6" s="32"/>
      <c r="F6" s="12"/>
      <c r="G6" s="28"/>
      <c r="H6" s="28"/>
      <c r="I6" s="12"/>
      <c r="J6" s="12"/>
      <c r="K6" s="12"/>
    </row>
    <row r="7" spans="1:11" ht="18">
      <c r="A7" s="157" t="s">
        <v>9</v>
      </c>
      <c r="B7" s="157"/>
      <c r="C7" s="157"/>
      <c r="D7" s="157"/>
      <c r="E7" s="157"/>
      <c r="F7" s="11"/>
      <c r="G7" s="27"/>
      <c r="H7" s="27"/>
      <c r="I7" s="37"/>
      <c r="J7" s="38"/>
      <c r="K7" s="38"/>
    </row>
    <row r="8" spans="1:11" ht="54" customHeight="1">
      <c r="A8" s="158" t="s">
        <v>10</v>
      </c>
      <c r="B8" s="158"/>
      <c r="C8" s="158"/>
      <c r="D8" s="158"/>
      <c r="E8" s="158"/>
      <c r="F8" s="33" t="str">
        <f>UPPER(FP0002PRR!C1)</f>
        <v xml:space="preserve">
OSTVARENJE/IZVRŠENJE 
01.2024. - 06.2024.</v>
      </c>
      <c r="G8" s="33" t="str">
        <f>UPPER(FP0002PRR!D1)</f>
        <v xml:space="preserve">
IZVORNI PLAN ILI REBALANS 
2025.</v>
      </c>
      <c r="H8" s="33" t="str">
        <f>UPPER(FP0002PRR!E1)</f>
        <v xml:space="preserve">
TEKUĆI PLAN 
2025.</v>
      </c>
      <c r="I8" s="33" t="str">
        <f>UPPER(FP0002PRR!F1)</f>
        <v xml:space="preserve">
OSTVARENJE/IZVRŠENJE 
01.2025. - 06.2025.</v>
      </c>
      <c r="J8" s="33" t="str">
        <f>UPPER(FP0002PRR!G1)</f>
        <v xml:space="preserve">
INDEKS
(5)/(2)</v>
      </c>
      <c r="K8" s="33" t="str">
        <f>UPPER(FP0002PRR!H1)</f>
        <v xml:space="preserve">
INDEKS
(5)/(4)</v>
      </c>
    </row>
    <row r="9" spans="1:11">
      <c r="A9" s="160">
        <v>1</v>
      </c>
      <c r="B9" s="160"/>
      <c r="C9" s="160"/>
      <c r="D9" s="160"/>
      <c r="E9" s="161"/>
      <c r="F9" s="14">
        <v>2</v>
      </c>
      <c r="G9" s="14">
        <v>3</v>
      </c>
      <c r="H9" s="14">
        <v>4</v>
      </c>
      <c r="I9" s="14">
        <v>5</v>
      </c>
      <c r="J9" s="39" t="s">
        <v>11</v>
      </c>
      <c r="K9" s="39" t="s">
        <v>12</v>
      </c>
    </row>
    <row r="10" spans="1:11" ht="30" customHeight="1">
      <c r="A10" s="152" t="s">
        <v>13</v>
      </c>
      <c r="B10" s="162"/>
      <c r="C10" s="162"/>
      <c r="D10" s="162"/>
      <c r="E10" s="163"/>
      <c r="F10" s="40">
        <f>IFERROR(VLOOKUP("6",FP0002PRPV2!$B$5:$I$6,3,FALSE), 0)+IFERROR(FP0002PRB!B3,0)</f>
        <v>8649065.6899999995</v>
      </c>
      <c r="G10" s="43">
        <f>IFERROR(VLOOKUP("6",FP0002PRPV2!$B$5:$I$6,4,FALSE),0)+IFERROR(FP0002PRB!C3,0)</f>
        <v>26223252</v>
      </c>
      <c r="H10" s="43">
        <f>IFERROR(VLOOKUP("6",FP0002PRPV2!$B$5:$I$6,5,FALSE),0)+IFERROR(FP0002PRB!D3,0)</f>
        <v>26223252</v>
      </c>
      <c r="I10" s="40">
        <f>IFERROR(VLOOKUP("6",FP0002PRPV2!$B$5:$I$6,6,FALSE),0)+IFERROR(FP0002PRB!E3,0)</f>
        <v>10263440.720000001</v>
      </c>
      <c r="J10" s="51">
        <f>IFERROR(I10/F10*100,"")</f>
        <v>118.66531123548445</v>
      </c>
      <c r="K10" s="51">
        <f>IFERROR(I10/H10*100,"")</f>
        <v>39.138703010595336</v>
      </c>
    </row>
    <row r="11" spans="1:11" ht="30" customHeight="1">
      <c r="A11" s="164" t="s">
        <v>14</v>
      </c>
      <c r="B11" s="163"/>
      <c r="C11" s="163"/>
      <c r="D11" s="163"/>
      <c r="E11" s="163"/>
      <c r="F11" s="40">
        <f>IFERROR(VLOOKUP("7",FP0002PRPV2!$B$5:$I$6,3,FALSE),0)</f>
        <v>0</v>
      </c>
      <c r="G11" s="43">
        <f>IFERROR(VLOOKUP("7",FP0002PRPV2!$B$5:$I$6,4,FALSE),0)</f>
        <v>0</v>
      </c>
      <c r="H11" s="43">
        <f>IFERROR(VLOOKUP("7",FP0002PRPV2!$B$5:$I$6,5,FALSE),0)</f>
        <v>0</v>
      </c>
      <c r="I11" s="40">
        <f>IFERROR(VLOOKUP("7",FP0002PRPV2!$B$5:$I$6,6,FALSE),0)</f>
        <v>0</v>
      </c>
      <c r="J11" s="51" t="str">
        <f t="shared" ref="J11:J16" si="0">IFERROR(I11/F11*100,"")</f>
        <v/>
      </c>
      <c r="K11" s="51" t="str">
        <f t="shared" ref="K11:K16" si="1">IFERROR(I11/H11*100,"")</f>
        <v/>
      </c>
    </row>
    <row r="12" spans="1:11" ht="12.75">
      <c r="A12" s="165" t="s">
        <v>15</v>
      </c>
      <c r="B12" s="156"/>
      <c r="C12" s="156"/>
      <c r="D12" s="156"/>
      <c r="E12" s="166"/>
      <c r="F12" s="29">
        <f>F10+F11</f>
        <v>8649065.6899999995</v>
      </c>
      <c r="G12" s="17">
        <f>G10+G11</f>
        <v>26223252</v>
      </c>
      <c r="H12" s="17">
        <f>H10+H11</f>
        <v>26223252</v>
      </c>
      <c r="I12" s="29">
        <f>I10+I11</f>
        <v>10263440.720000001</v>
      </c>
      <c r="J12" s="42">
        <f t="shared" si="0"/>
        <v>118.66531123548445</v>
      </c>
      <c r="K12" s="42">
        <f t="shared" si="1"/>
        <v>39.138703010595336</v>
      </c>
    </row>
    <row r="13" spans="1:11" ht="30" customHeight="1">
      <c r="A13" s="167" t="s">
        <v>16</v>
      </c>
      <c r="B13" s="162"/>
      <c r="C13" s="162"/>
      <c r="D13" s="162"/>
      <c r="E13" s="162"/>
      <c r="F13" s="40">
        <f>IFERROR(VLOOKUP("3",FP0002PRR!$A$3:$F$7,3,FALSE),0)</f>
        <v>8564521.4499999993</v>
      </c>
      <c r="G13" s="43">
        <f>IFERROR(VLOOKUP("3",FP0002PRR!$A$3:$F$7,4,FALSE),0)</f>
        <v>24497221</v>
      </c>
      <c r="H13" s="43">
        <f>IFERROR(VLOOKUP("3",FP0002PRR!$A$3:$F$7,5,FALSE),0)</f>
        <v>24497221</v>
      </c>
      <c r="I13" s="40">
        <f>IFERROR(VLOOKUP("3",FP0002PRR!$A$3:$F$7,6,FALSE),0)</f>
        <v>9996540.8900000006</v>
      </c>
      <c r="J13" s="41">
        <f t="shared" si="0"/>
        <v>116.72036725414475</v>
      </c>
      <c r="K13" s="41">
        <f t="shared" si="1"/>
        <v>40.806836375440305</v>
      </c>
    </row>
    <row r="14" spans="1:11" ht="30" customHeight="1">
      <c r="A14" s="164" t="s">
        <v>17</v>
      </c>
      <c r="B14" s="163"/>
      <c r="C14" s="163"/>
      <c r="D14" s="163"/>
      <c r="E14" s="163"/>
      <c r="F14" s="40">
        <f>IFERROR(VLOOKUP("4",FP0002PRR!$A$3:$F$7,3,FALSE),0)</f>
        <v>82307.87</v>
      </c>
      <c r="G14" s="43">
        <f>IFERROR(VLOOKUP("4",FP0002PRR!$A$3:$F$7,4,FALSE),0)</f>
        <v>1772985</v>
      </c>
      <c r="H14" s="43">
        <f>IFERROR(VLOOKUP("4",FP0002PRR!$A$3:$F$7,5,FALSE),0)</f>
        <v>1772985</v>
      </c>
      <c r="I14" s="40">
        <f>IFERROR(VLOOKUP("4",FP0002PRR!$A$3:$F$7,6,FALSE),0)</f>
        <v>119305.21</v>
      </c>
      <c r="J14" s="41">
        <f t="shared" si="0"/>
        <v>144.94994221087242</v>
      </c>
      <c r="K14" s="41">
        <f t="shared" si="1"/>
        <v>6.7290591854979045</v>
      </c>
    </row>
    <row r="15" spans="1:11" ht="12.75">
      <c r="A15" s="45" t="s">
        <v>18</v>
      </c>
      <c r="B15" s="48"/>
      <c r="C15" s="48"/>
      <c r="D15" s="48"/>
      <c r="E15" s="48"/>
      <c r="F15" s="29">
        <f>F13+F14</f>
        <v>8646829.3199999984</v>
      </c>
      <c r="G15" s="17">
        <f>G13+G14</f>
        <v>26270206</v>
      </c>
      <c r="H15" s="17">
        <f>H13+H14</f>
        <v>26270206</v>
      </c>
      <c r="I15" s="29">
        <f>I13+I14</f>
        <v>10115846.100000001</v>
      </c>
      <c r="J15" s="42">
        <f t="shared" si="0"/>
        <v>116.98908033956663</v>
      </c>
      <c r="K15" s="42">
        <f t="shared" si="1"/>
        <v>38.506915781322768</v>
      </c>
    </row>
    <row r="16" spans="1:11" ht="12.75">
      <c r="A16" s="155" t="s">
        <v>3</v>
      </c>
      <c r="B16" s="156"/>
      <c r="C16" s="156"/>
      <c r="D16" s="156"/>
      <c r="E16" s="156"/>
      <c r="F16" s="20">
        <f>F12-F15</f>
        <v>2236.3700000010431</v>
      </c>
      <c r="G16" s="26">
        <f>G12-G15</f>
        <v>-46954</v>
      </c>
      <c r="H16" s="26">
        <f>H12-H15</f>
        <v>-46954</v>
      </c>
      <c r="I16" s="20">
        <f>I12-I15</f>
        <v>147594.61999999918</v>
      </c>
      <c r="J16" s="42">
        <f t="shared" si="0"/>
        <v>6599.7406511413747</v>
      </c>
      <c r="K16" s="42">
        <f t="shared" si="1"/>
        <v>-314.33875708139709</v>
      </c>
    </row>
    <row r="17" spans="1:11" ht="8.25" customHeight="1">
      <c r="A17" s="44"/>
      <c r="B17" s="46"/>
      <c r="C17" s="46"/>
      <c r="D17" s="46"/>
      <c r="E17" s="46"/>
      <c r="F17" s="34"/>
      <c r="G17" s="23"/>
      <c r="H17" s="23"/>
      <c r="I17" s="34"/>
      <c r="J17" s="35"/>
      <c r="K17" s="35"/>
    </row>
    <row r="18" spans="1:11" ht="13.5" customHeight="1">
      <c r="A18" s="157" t="s">
        <v>19</v>
      </c>
      <c r="B18" s="157"/>
      <c r="C18" s="157"/>
      <c r="D18" s="157"/>
      <c r="E18" s="157"/>
      <c r="F18" s="34"/>
      <c r="G18" s="23"/>
      <c r="H18" s="23"/>
      <c r="I18" s="34"/>
      <c r="J18" s="35"/>
      <c r="K18" s="35"/>
    </row>
    <row r="19" spans="1:11" ht="48.75" customHeight="1">
      <c r="A19" s="158" t="s">
        <v>10</v>
      </c>
      <c r="B19" s="158"/>
      <c r="C19" s="158"/>
      <c r="D19" s="158"/>
      <c r="E19" s="158"/>
      <c r="F19" s="33" t="str">
        <f t="shared" ref="F19:K19" si="2">F8</f>
        <v xml:space="preserve">
OSTVARENJE/IZVRŠENJE 
01.2024. - 06.2024.</v>
      </c>
      <c r="G19" s="33" t="str">
        <f t="shared" si="2"/>
        <v xml:space="preserve">
IZVORNI PLAN ILI REBALANS 
2025.</v>
      </c>
      <c r="H19" s="33" t="str">
        <f t="shared" si="2"/>
        <v xml:space="preserve">
TEKUĆI PLAN 
2025.</v>
      </c>
      <c r="I19" s="33" t="str">
        <f t="shared" si="2"/>
        <v xml:space="preserve">
OSTVARENJE/IZVRŠENJE 
01.2025. - 06.2025.</v>
      </c>
      <c r="J19" s="33" t="str">
        <f t="shared" si="2"/>
        <v xml:space="preserve">
INDEKS
(5)/(2)</v>
      </c>
      <c r="K19" s="33" t="str">
        <f t="shared" si="2"/>
        <v xml:space="preserve">
INDEKS
(5)/(4)</v>
      </c>
    </row>
    <row r="20" spans="1:11">
      <c r="A20" s="150">
        <v>1</v>
      </c>
      <c r="B20" s="151"/>
      <c r="C20" s="151"/>
      <c r="D20" s="151"/>
      <c r="E20" s="151"/>
      <c r="F20" s="14">
        <v>2</v>
      </c>
      <c r="G20" s="14">
        <v>3</v>
      </c>
      <c r="H20" s="14">
        <v>4</v>
      </c>
      <c r="I20" s="14">
        <v>5</v>
      </c>
      <c r="J20" s="39" t="s">
        <v>11</v>
      </c>
      <c r="K20" s="39" t="s">
        <v>12</v>
      </c>
    </row>
    <row r="21" spans="1:11" ht="30" customHeight="1">
      <c r="A21" s="152" t="s">
        <v>20</v>
      </c>
      <c r="B21" s="153"/>
      <c r="C21" s="153"/>
      <c r="D21" s="153"/>
      <c r="E21" s="153"/>
      <c r="F21" s="40">
        <f>IFERROR(VLOOKUP("8",FP0005PRV2!$A$3:$F$8,3,FALSE),0)</f>
        <v>0</v>
      </c>
      <c r="G21" s="43">
        <f>IFERROR(VLOOKUP("8",FP0005PRV2!$A$3:$F$8,4,FALSE),0)</f>
        <v>0</v>
      </c>
      <c r="H21" s="43">
        <f>IFERROR(VLOOKUP("8",FP0005PRV2!$A$3:$F$8,5,FALSE),0)</f>
        <v>0</v>
      </c>
      <c r="I21" s="40">
        <f>IFERROR(VLOOKUP("8",FP0005PRV2!$A$3:$F$8,6,FALSE),0)</f>
        <v>0</v>
      </c>
      <c r="J21" s="49" t="str">
        <f t="shared" ref="J21:J26" si="3">IFERROR(I21/F21*100,"")</f>
        <v/>
      </c>
      <c r="K21" s="49" t="str">
        <f t="shared" ref="K21:K26" si="4">IFERROR(I21/H21*100,"")</f>
        <v/>
      </c>
    </row>
    <row r="22" spans="1:11" ht="30" customHeight="1">
      <c r="A22" s="152" t="s">
        <v>21</v>
      </c>
      <c r="B22" s="154"/>
      <c r="C22" s="154"/>
      <c r="D22" s="154"/>
      <c r="E22" s="154"/>
      <c r="F22" s="40">
        <f>IFERROR(VLOOKUP("5",FP0005PRV2!$A$3:$F$8,3,FALSE),0)</f>
        <v>0</v>
      </c>
      <c r="G22" s="43">
        <f>IFERROR(VLOOKUP("5",FP0005PRV2!$A$3:$F$8,4,FALSE),0)</f>
        <v>0</v>
      </c>
      <c r="H22" s="43">
        <f>IFERROR(VLOOKUP("5",FP0005PRV2!$A$3:$F$8,5,FALSE),0)</f>
        <v>0</v>
      </c>
      <c r="I22" s="40">
        <f>IFERROR(VLOOKUP("5",FP0005PRV2!$A$3:$F$8,6,FALSE),0)</f>
        <v>0</v>
      </c>
      <c r="J22" s="49" t="str">
        <f t="shared" si="3"/>
        <v/>
      </c>
      <c r="K22" s="49" t="str">
        <f t="shared" si="4"/>
        <v/>
      </c>
    </row>
    <row r="23" spans="1:11" ht="12.75">
      <c r="A23" s="145" t="s">
        <v>22</v>
      </c>
      <c r="B23" s="146"/>
      <c r="C23" s="146"/>
      <c r="D23" s="146"/>
      <c r="E23" s="147"/>
      <c r="F23" s="29">
        <f>F21-F22</f>
        <v>0</v>
      </c>
      <c r="G23" s="17">
        <f>G21-G22</f>
        <v>0</v>
      </c>
      <c r="H23" s="17">
        <f>H21-H22</f>
        <v>0</v>
      </c>
      <c r="I23" s="29">
        <f>I21-I22</f>
        <v>0</v>
      </c>
      <c r="J23" s="50" t="str">
        <f t="shared" si="3"/>
        <v/>
      </c>
      <c r="K23" s="50" t="str">
        <f t="shared" si="4"/>
        <v/>
      </c>
    </row>
    <row r="24" spans="1:11" ht="12.75">
      <c r="A24" s="152" t="s">
        <v>4</v>
      </c>
      <c r="B24" s="154"/>
      <c r="C24" s="154"/>
      <c r="D24" s="154"/>
      <c r="E24" s="154"/>
      <c r="F24" s="40">
        <v>608829.09</v>
      </c>
      <c r="G24" s="43">
        <v>785656</v>
      </c>
      <c r="H24" s="43">
        <v>785656</v>
      </c>
      <c r="I24" s="40">
        <v>608062.71</v>
      </c>
      <c r="J24" s="49">
        <f t="shared" si="3"/>
        <v>99.8741223091032</v>
      </c>
      <c r="K24" s="49">
        <f t="shared" si="4"/>
        <v>77.395540796480901</v>
      </c>
    </row>
    <row r="25" spans="1:11" ht="12.75">
      <c r="A25" s="152" t="s">
        <v>23</v>
      </c>
      <c r="B25" s="154"/>
      <c r="C25" s="154"/>
      <c r="D25" s="154"/>
      <c r="E25" s="154"/>
      <c r="F25" s="40">
        <v>-611065.46</v>
      </c>
      <c r="G25" s="43">
        <v>-738702</v>
      </c>
      <c r="H25" s="43">
        <v>-738702</v>
      </c>
      <c r="I25" s="40">
        <v>-755657.33</v>
      </c>
      <c r="J25" s="49">
        <f t="shared" si="3"/>
        <v>123.66225543168486</v>
      </c>
      <c r="K25" s="49">
        <f t="shared" si="4"/>
        <v>102.29528686804692</v>
      </c>
    </row>
    <row r="26" spans="1:11" ht="12.75">
      <c r="A26" s="145" t="s">
        <v>24</v>
      </c>
      <c r="B26" s="146"/>
      <c r="C26" s="146"/>
      <c r="D26" s="146"/>
      <c r="E26" s="147"/>
      <c r="F26" s="29">
        <f>+F23+F24+F25</f>
        <v>-2236.3699999999953</v>
      </c>
      <c r="G26" s="29">
        <f>+G23+G24+G25</f>
        <v>46954</v>
      </c>
      <c r="H26" s="29">
        <f>+H23+H24+H25</f>
        <v>46954</v>
      </c>
      <c r="I26" s="29">
        <f>+I23+I24+I25</f>
        <v>-147594.62</v>
      </c>
      <c r="J26" s="50">
        <f t="shared" si="3"/>
        <v>6599.7406511445024</v>
      </c>
      <c r="K26" s="50">
        <f t="shared" si="4"/>
        <v>-314.3387570813988</v>
      </c>
    </row>
    <row r="27" spans="1:11" ht="12.75">
      <c r="A27" s="148" t="s">
        <v>25</v>
      </c>
      <c r="B27" s="148"/>
      <c r="C27" s="148"/>
      <c r="D27" s="148"/>
      <c r="E27" s="148"/>
      <c r="F27" s="20">
        <f>+F16+F26</f>
        <v>1.0477378964424133E-9</v>
      </c>
      <c r="G27" s="20">
        <f>+G16+G26</f>
        <v>0</v>
      </c>
      <c r="H27" s="20">
        <f>+H16+H26</f>
        <v>0</v>
      </c>
      <c r="I27" s="20">
        <f>+I16+I26</f>
        <v>-8.149072527885437E-10</v>
      </c>
      <c r="J27" s="42"/>
      <c r="K27" s="42"/>
    </row>
    <row r="29" spans="1:11" ht="15">
      <c r="A29" s="47"/>
      <c r="B29" s="47"/>
      <c r="C29" s="47"/>
      <c r="D29" s="47"/>
      <c r="E29" s="47"/>
      <c r="F29" s="10"/>
      <c r="G29" s="22"/>
      <c r="H29" s="22"/>
      <c r="I29" s="10"/>
      <c r="J29" s="10"/>
      <c r="K29" s="10"/>
    </row>
    <row r="30" spans="1:11" ht="12.75">
      <c r="A30" s="149"/>
      <c r="B30" s="149"/>
      <c r="C30" s="149"/>
      <c r="D30" s="149"/>
      <c r="E30" s="149"/>
      <c r="F30" s="149"/>
      <c r="G30" s="149"/>
      <c r="H30" s="149"/>
      <c r="I30" s="149"/>
      <c r="J30" s="149"/>
      <c r="K30" s="149"/>
    </row>
    <row r="31" spans="1:11" ht="14.25">
      <c r="I31" s="144"/>
    </row>
    <row r="32" spans="1:11" ht="14.25">
      <c r="I32" s="144"/>
    </row>
    <row r="33" spans="9:9" ht="14.25">
      <c r="I33" s="144"/>
    </row>
    <row r="34" spans="9:9" ht="14.25">
      <c r="I34" s="144"/>
    </row>
  </sheetData>
  <mergeCells count="23">
    <mergeCell ref="A16:E16"/>
    <mergeCell ref="A18:E18"/>
    <mergeCell ref="A19:E19"/>
    <mergeCell ref="A1:K1"/>
    <mergeCell ref="A3:K3"/>
    <mergeCell ref="A5:K5"/>
    <mergeCell ref="A7:E7"/>
    <mergeCell ref="A8:E8"/>
    <mergeCell ref="A9:E9"/>
    <mergeCell ref="A10:E10"/>
    <mergeCell ref="A11:E11"/>
    <mergeCell ref="A12:E12"/>
    <mergeCell ref="A13:E13"/>
    <mergeCell ref="A14:E14"/>
    <mergeCell ref="A26:E26"/>
    <mergeCell ref="A27:E27"/>
    <mergeCell ref="A30:K30"/>
    <mergeCell ref="A23:E23"/>
    <mergeCell ref="A20:E20"/>
    <mergeCell ref="A21:E21"/>
    <mergeCell ref="A22:E22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  <headerFooter>
    <oddHeader>&amp;L&amp;G</oddHeader>
    <oddFooter>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8B46-56ED-43A2-BF10-780AD2ED0C47}">
  <sheetPr codeName="Sheet3">
    <pageSetUpPr fitToPage="1"/>
  </sheetPr>
  <dimension ref="A1:P94"/>
  <sheetViews>
    <sheetView topLeftCell="A68" zoomScaleNormal="100" workbookViewId="0">
      <selection activeCell="C103" sqref="C103"/>
    </sheetView>
  </sheetViews>
  <sheetFormatPr defaultRowHeight="12.75"/>
  <cols>
    <col min="1" max="1" width="20.1640625" style="57" customWidth="1"/>
    <col min="2" max="2" width="75" style="57" customWidth="1"/>
    <col min="3" max="3" width="32.5" style="84" customWidth="1"/>
    <col min="4" max="4" width="21.6640625" style="85" customWidth="1"/>
    <col min="5" max="5" width="20.5" style="85" bestFit="1" customWidth="1"/>
    <col min="6" max="6" width="26.5" style="85" customWidth="1"/>
    <col min="7" max="7" width="19.1640625" style="86" bestFit="1" customWidth="1"/>
    <col min="8" max="8" width="18.1640625" style="86" bestFit="1" customWidth="1"/>
    <col min="9" max="9" width="18" style="57" bestFit="1" customWidth="1"/>
    <col min="10" max="10" width="11" style="57" bestFit="1" customWidth="1"/>
    <col min="11" max="11" width="18" style="57" bestFit="1" customWidth="1"/>
    <col min="12" max="12" width="11" style="57" bestFit="1" customWidth="1"/>
    <col min="13" max="257" width="9.33203125" style="57"/>
    <col min="258" max="258" width="75" style="57" customWidth="1"/>
    <col min="259" max="259" width="34.83203125" style="57" customWidth="1"/>
    <col min="260" max="260" width="23.5" style="57" customWidth="1"/>
    <col min="261" max="261" width="20.5" style="57" bestFit="1" customWidth="1"/>
    <col min="262" max="262" width="32.1640625" style="57" customWidth="1"/>
    <col min="263" max="263" width="19.1640625" style="57" bestFit="1" customWidth="1"/>
    <col min="264" max="264" width="18.1640625" style="57" bestFit="1" customWidth="1"/>
    <col min="265" max="265" width="18" style="57" bestFit="1" customWidth="1"/>
    <col min="266" max="266" width="11" style="57" bestFit="1" customWidth="1"/>
    <col min="267" max="267" width="18" style="57" bestFit="1" customWidth="1"/>
    <col min="268" max="268" width="11" style="57" bestFit="1" customWidth="1"/>
    <col min="269" max="513" width="9.33203125" style="57"/>
    <col min="514" max="514" width="75" style="57" customWidth="1"/>
    <col min="515" max="515" width="34.83203125" style="57" customWidth="1"/>
    <col min="516" max="516" width="23.5" style="57" customWidth="1"/>
    <col min="517" max="517" width="20.5" style="57" bestFit="1" customWidth="1"/>
    <col min="518" max="518" width="32.1640625" style="57" customWidth="1"/>
    <col min="519" max="519" width="19.1640625" style="57" bestFit="1" customWidth="1"/>
    <col min="520" max="520" width="18.1640625" style="57" bestFit="1" customWidth="1"/>
    <col min="521" max="521" width="18" style="57" bestFit="1" customWidth="1"/>
    <col min="522" max="522" width="11" style="57" bestFit="1" customWidth="1"/>
    <col min="523" max="523" width="18" style="57" bestFit="1" customWidth="1"/>
    <col min="524" max="524" width="11" style="57" bestFit="1" customWidth="1"/>
    <col min="525" max="769" width="9.33203125" style="57"/>
    <col min="770" max="770" width="75" style="57" customWidth="1"/>
    <col min="771" max="771" width="34.83203125" style="57" customWidth="1"/>
    <col min="772" max="772" width="23.5" style="57" customWidth="1"/>
    <col min="773" max="773" width="20.5" style="57" bestFit="1" customWidth="1"/>
    <col min="774" max="774" width="32.1640625" style="57" customWidth="1"/>
    <col min="775" max="775" width="19.1640625" style="57" bestFit="1" customWidth="1"/>
    <col min="776" max="776" width="18.1640625" style="57" bestFit="1" customWidth="1"/>
    <col min="777" max="777" width="18" style="57" bestFit="1" customWidth="1"/>
    <col min="778" max="778" width="11" style="57" bestFit="1" customWidth="1"/>
    <col min="779" max="779" width="18" style="57" bestFit="1" customWidth="1"/>
    <col min="780" max="780" width="11" style="57" bestFit="1" customWidth="1"/>
    <col min="781" max="1025" width="9.33203125" style="57"/>
    <col min="1026" max="1026" width="75" style="57" customWidth="1"/>
    <col min="1027" max="1027" width="34.83203125" style="57" customWidth="1"/>
    <col min="1028" max="1028" width="23.5" style="57" customWidth="1"/>
    <col min="1029" max="1029" width="20.5" style="57" bestFit="1" customWidth="1"/>
    <col min="1030" max="1030" width="32.1640625" style="57" customWidth="1"/>
    <col min="1031" max="1031" width="19.1640625" style="57" bestFit="1" customWidth="1"/>
    <col min="1032" max="1032" width="18.1640625" style="57" bestFit="1" customWidth="1"/>
    <col min="1033" max="1033" width="18" style="57" bestFit="1" customWidth="1"/>
    <col min="1034" max="1034" width="11" style="57" bestFit="1" customWidth="1"/>
    <col min="1035" max="1035" width="18" style="57" bestFit="1" customWidth="1"/>
    <col min="1036" max="1036" width="11" style="57" bestFit="1" customWidth="1"/>
    <col min="1037" max="1281" width="9.33203125" style="57"/>
    <col min="1282" max="1282" width="75" style="57" customWidth="1"/>
    <col min="1283" max="1283" width="34.83203125" style="57" customWidth="1"/>
    <col min="1284" max="1284" width="23.5" style="57" customWidth="1"/>
    <col min="1285" max="1285" width="20.5" style="57" bestFit="1" customWidth="1"/>
    <col min="1286" max="1286" width="32.1640625" style="57" customWidth="1"/>
    <col min="1287" max="1287" width="19.1640625" style="57" bestFit="1" customWidth="1"/>
    <col min="1288" max="1288" width="18.1640625" style="57" bestFit="1" customWidth="1"/>
    <col min="1289" max="1289" width="18" style="57" bestFit="1" customWidth="1"/>
    <col min="1290" max="1290" width="11" style="57" bestFit="1" customWidth="1"/>
    <col min="1291" max="1291" width="18" style="57" bestFit="1" customWidth="1"/>
    <col min="1292" max="1292" width="11" style="57" bestFit="1" customWidth="1"/>
    <col min="1293" max="1537" width="9.33203125" style="57"/>
    <col min="1538" max="1538" width="75" style="57" customWidth="1"/>
    <col min="1539" max="1539" width="34.83203125" style="57" customWidth="1"/>
    <col min="1540" max="1540" width="23.5" style="57" customWidth="1"/>
    <col min="1541" max="1541" width="20.5" style="57" bestFit="1" customWidth="1"/>
    <col min="1542" max="1542" width="32.1640625" style="57" customWidth="1"/>
    <col min="1543" max="1543" width="19.1640625" style="57" bestFit="1" customWidth="1"/>
    <col min="1544" max="1544" width="18.1640625" style="57" bestFit="1" customWidth="1"/>
    <col min="1545" max="1545" width="18" style="57" bestFit="1" customWidth="1"/>
    <col min="1546" max="1546" width="11" style="57" bestFit="1" customWidth="1"/>
    <col min="1547" max="1547" width="18" style="57" bestFit="1" customWidth="1"/>
    <col min="1548" max="1548" width="11" style="57" bestFit="1" customWidth="1"/>
    <col min="1549" max="1793" width="9.33203125" style="57"/>
    <col min="1794" max="1794" width="75" style="57" customWidth="1"/>
    <col min="1795" max="1795" width="34.83203125" style="57" customWidth="1"/>
    <col min="1796" max="1796" width="23.5" style="57" customWidth="1"/>
    <col min="1797" max="1797" width="20.5" style="57" bestFit="1" customWidth="1"/>
    <col min="1798" max="1798" width="32.1640625" style="57" customWidth="1"/>
    <col min="1799" max="1799" width="19.1640625" style="57" bestFit="1" customWidth="1"/>
    <col min="1800" max="1800" width="18.1640625" style="57" bestFit="1" customWidth="1"/>
    <col min="1801" max="1801" width="18" style="57" bestFit="1" customWidth="1"/>
    <col min="1802" max="1802" width="11" style="57" bestFit="1" customWidth="1"/>
    <col min="1803" max="1803" width="18" style="57" bestFit="1" customWidth="1"/>
    <col min="1804" max="1804" width="11" style="57" bestFit="1" customWidth="1"/>
    <col min="1805" max="2049" width="9.33203125" style="57"/>
    <col min="2050" max="2050" width="75" style="57" customWidth="1"/>
    <col min="2051" max="2051" width="34.83203125" style="57" customWidth="1"/>
    <col min="2052" max="2052" width="23.5" style="57" customWidth="1"/>
    <col min="2053" max="2053" width="20.5" style="57" bestFit="1" customWidth="1"/>
    <col min="2054" max="2054" width="32.1640625" style="57" customWidth="1"/>
    <col min="2055" max="2055" width="19.1640625" style="57" bestFit="1" customWidth="1"/>
    <col min="2056" max="2056" width="18.1640625" style="57" bestFit="1" customWidth="1"/>
    <col min="2057" max="2057" width="18" style="57" bestFit="1" customWidth="1"/>
    <col min="2058" max="2058" width="11" style="57" bestFit="1" customWidth="1"/>
    <col min="2059" max="2059" width="18" style="57" bestFit="1" customWidth="1"/>
    <col min="2060" max="2060" width="11" style="57" bestFit="1" customWidth="1"/>
    <col min="2061" max="2305" width="9.33203125" style="57"/>
    <col min="2306" max="2306" width="75" style="57" customWidth="1"/>
    <col min="2307" max="2307" width="34.83203125" style="57" customWidth="1"/>
    <col min="2308" max="2308" width="23.5" style="57" customWidth="1"/>
    <col min="2309" max="2309" width="20.5" style="57" bestFit="1" customWidth="1"/>
    <col min="2310" max="2310" width="32.1640625" style="57" customWidth="1"/>
    <col min="2311" max="2311" width="19.1640625" style="57" bestFit="1" customWidth="1"/>
    <col min="2312" max="2312" width="18.1640625" style="57" bestFit="1" customWidth="1"/>
    <col min="2313" max="2313" width="18" style="57" bestFit="1" customWidth="1"/>
    <col min="2314" max="2314" width="11" style="57" bestFit="1" customWidth="1"/>
    <col min="2315" max="2315" width="18" style="57" bestFit="1" customWidth="1"/>
    <col min="2316" max="2316" width="11" style="57" bestFit="1" customWidth="1"/>
    <col min="2317" max="2561" width="9.33203125" style="57"/>
    <col min="2562" max="2562" width="75" style="57" customWidth="1"/>
    <col min="2563" max="2563" width="34.83203125" style="57" customWidth="1"/>
    <col min="2564" max="2564" width="23.5" style="57" customWidth="1"/>
    <col min="2565" max="2565" width="20.5" style="57" bestFit="1" customWidth="1"/>
    <col min="2566" max="2566" width="32.1640625" style="57" customWidth="1"/>
    <col min="2567" max="2567" width="19.1640625" style="57" bestFit="1" customWidth="1"/>
    <col min="2568" max="2568" width="18.1640625" style="57" bestFit="1" customWidth="1"/>
    <col min="2569" max="2569" width="18" style="57" bestFit="1" customWidth="1"/>
    <col min="2570" max="2570" width="11" style="57" bestFit="1" customWidth="1"/>
    <col min="2571" max="2571" width="18" style="57" bestFit="1" customWidth="1"/>
    <col min="2572" max="2572" width="11" style="57" bestFit="1" customWidth="1"/>
    <col min="2573" max="2817" width="9.33203125" style="57"/>
    <col min="2818" max="2818" width="75" style="57" customWidth="1"/>
    <col min="2819" max="2819" width="34.83203125" style="57" customWidth="1"/>
    <col min="2820" max="2820" width="23.5" style="57" customWidth="1"/>
    <col min="2821" max="2821" width="20.5" style="57" bestFit="1" customWidth="1"/>
    <col min="2822" max="2822" width="32.1640625" style="57" customWidth="1"/>
    <col min="2823" max="2823" width="19.1640625" style="57" bestFit="1" customWidth="1"/>
    <col min="2824" max="2824" width="18.1640625" style="57" bestFit="1" customWidth="1"/>
    <col min="2825" max="2825" width="18" style="57" bestFit="1" customWidth="1"/>
    <col min="2826" max="2826" width="11" style="57" bestFit="1" customWidth="1"/>
    <col min="2827" max="2827" width="18" style="57" bestFit="1" customWidth="1"/>
    <col min="2828" max="2828" width="11" style="57" bestFit="1" customWidth="1"/>
    <col min="2829" max="3073" width="9.33203125" style="57"/>
    <col min="3074" max="3074" width="75" style="57" customWidth="1"/>
    <col min="3075" max="3075" width="34.83203125" style="57" customWidth="1"/>
    <col min="3076" max="3076" width="23.5" style="57" customWidth="1"/>
    <col min="3077" max="3077" width="20.5" style="57" bestFit="1" customWidth="1"/>
    <col min="3078" max="3078" width="32.1640625" style="57" customWidth="1"/>
    <col min="3079" max="3079" width="19.1640625" style="57" bestFit="1" customWidth="1"/>
    <col min="3080" max="3080" width="18.1640625" style="57" bestFit="1" customWidth="1"/>
    <col min="3081" max="3081" width="18" style="57" bestFit="1" customWidth="1"/>
    <col min="3082" max="3082" width="11" style="57" bestFit="1" customWidth="1"/>
    <col min="3083" max="3083" width="18" style="57" bestFit="1" customWidth="1"/>
    <col min="3084" max="3084" width="11" style="57" bestFit="1" customWidth="1"/>
    <col min="3085" max="3329" width="9.33203125" style="57"/>
    <col min="3330" max="3330" width="75" style="57" customWidth="1"/>
    <col min="3331" max="3331" width="34.83203125" style="57" customWidth="1"/>
    <col min="3332" max="3332" width="23.5" style="57" customWidth="1"/>
    <col min="3333" max="3333" width="20.5" style="57" bestFit="1" customWidth="1"/>
    <col min="3334" max="3334" width="32.1640625" style="57" customWidth="1"/>
    <col min="3335" max="3335" width="19.1640625" style="57" bestFit="1" customWidth="1"/>
    <col min="3336" max="3336" width="18.1640625" style="57" bestFit="1" customWidth="1"/>
    <col min="3337" max="3337" width="18" style="57" bestFit="1" customWidth="1"/>
    <col min="3338" max="3338" width="11" style="57" bestFit="1" customWidth="1"/>
    <col min="3339" max="3339" width="18" style="57" bestFit="1" customWidth="1"/>
    <col min="3340" max="3340" width="11" style="57" bestFit="1" customWidth="1"/>
    <col min="3341" max="3585" width="9.33203125" style="57"/>
    <col min="3586" max="3586" width="75" style="57" customWidth="1"/>
    <col min="3587" max="3587" width="34.83203125" style="57" customWidth="1"/>
    <col min="3588" max="3588" width="23.5" style="57" customWidth="1"/>
    <col min="3589" max="3589" width="20.5" style="57" bestFit="1" customWidth="1"/>
    <col min="3590" max="3590" width="32.1640625" style="57" customWidth="1"/>
    <col min="3591" max="3591" width="19.1640625" style="57" bestFit="1" customWidth="1"/>
    <col min="3592" max="3592" width="18.1640625" style="57" bestFit="1" customWidth="1"/>
    <col min="3593" max="3593" width="18" style="57" bestFit="1" customWidth="1"/>
    <col min="3594" max="3594" width="11" style="57" bestFit="1" customWidth="1"/>
    <col min="3595" max="3595" width="18" style="57" bestFit="1" customWidth="1"/>
    <col min="3596" max="3596" width="11" style="57" bestFit="1" customWidth="1"/>
    <col min="3597" max="3841" width="9.33203125" style="57"/>
    <col min="3842" max="3842" width="75" style="57" customWidth="1"/>
    <col min="3843" max="3843" width="34.83203125" style="57" customWidth="1"/>
    <col min="3844" max="3844" width="23.5" style="57" customWidth="1"/>
    <col min="3845" max="3845" width="20.5" style="57" bestFit="1" customWidth="1"/>
    <col min="3846" max="3846" width="32.1640625" style="57" customWidth="1"/>
    <col min="3847" max="3847" width="19.1640625" style="57" bestFit="1" customWidth="1"/>
    <col min="3848" max="3848" width="18.1640625" style="57" bestFit="1" customWidth="1"/>
    <col min="3849" max="3849" width="18" style="57" bestFit="1" customWidth="1"/>
    <col min="3850" max="3850" width="11" style="57" bestFit="1" customWidth="1"/>
    <col min="3851" max="3851" width="18" style="57" bestFit="1" customWidth="1"/>
    <col min="3852" max="3852" width="11" style="57" bestFit="1" customWidth="1"/>
    <col min="3853" max="4097" width="9.33203125" style="57"/>
    <col min="4098" max="4098" width="75" style="57" customWidth="1"/>
    <col min="4099" max="4099" width="34.83203125" style="57" customWidth="1"/>
    <col min="4100" max="4100" width="23.5" style="57" customWidth="1"/>
    <col min="4101" max="4101" width="20.5" style="57" bestFit="1" customWidth="1"/>
    <col min="4102" max="4102" width="32.1640625" style="57" customWidth="1"/>
    <col min="4103" max="4103" width="19.1640625" style="57" bestFit="1" customWidth="1"/>
    <col min="4104" max="4104" width="18.1640625" style="57" bestFit="1" customWidth="1"/>
    <col min="4105" max="4105" width="18" style="57" bestFit="1" customWidth="1"/>
    <col min="4106" max="4106" width="11" style="57" bestFit="1" customWidth="1"/>
    <col min="4107" max="4107" width="18" style="57" bestFit="1" customWidth="1"/>
    <col min="4108" max="4108" width="11" style="57" bestFit="1" customWidth="1"/>
    <col min="4109" max="4353" width="9.33203125" style="57"/>
    <col min="4354" max="4354" width="75" style="57" customWidth="1"/>
    <col min="4355" max="4355" width="34.83203125" style="57" customWidth="1"/>
    <col min="4356" max="4356" width="23.5" style="57" customWidth="1"/>
    <col min="4357" max="4357" width="20.5" style="57" bestFit="1" customWidth="1"/>
    <col min="4358" max="4358" width="32.1640625" style="57" customWidth="1"/>
    <col min="4359" max="4359" width="19.1640625" style="57" bestFit="1" customWidth="1"/>
    <col min="4360" max="4360" width="18.1640625" style="57" bestFit="1" customWidth="1"/>
    <col min="4361" max="4361" width="18" style="57" bestFit="1" customWidth="1"/>
    <col min="4362" max="4362" width="11" style="57" bestFit="1" customWidth="1"/>
    <col min="4363" max="4363" width="18" style="57" bestFit="1" customWidth="1"/>
    <col min="4364" max="4364" width="11" style="57" bestFit="1" customWidth="1"/>
    <col min="4365" max="4609" width="9.33203125" style="57"/>
    <col min="4610" max="4610" width="75" style="57" customWidth="1"/>
    <col min="4611" max="4611" width="34.83203125" style="57" customWidth="1"/>
    <col min="4612" max="4612" width="23.5" style="57" customWidth="1"/>
    <col min="4613" max="4613" width="20.5" style="57" bestFit="1" customWidth="1"/>
    <col min="4614" max="4614" width="32.1640625" style="57" customWidth="1"/>
    <col min="4615" max="4615" width="19.1640625" style="57" bestFit="1" customWidth="1"/>
    <col min="4616" max="4616" width="18.1640625" style="57" bestFit="1" customWidth="1"/>
    <col min="4617" max="4617" width="18" style="57" bestFit="1" customWidth="1"/>
    <col min="4618" max="4618" width="11" style="57" bestFit="1" customWidth="1"/>
    <col min="4619" max="4619" width="18" style="57" bestFit="1" customWidth="1"/>
    <col min="4620" max="4620" width="11" style="57" bestFit="1" customWidth="1"/>
    <col min="4621" max="4865" width="9.33203125" style="57"/>
    <col min="4866" max="4866" width="75" style="57" customWidth="1"/>
    <col min="4867" max="4867" width="34.83203125" style="57" customWidth="1"/>
    <col min="4868" max="4868" width="23.5" style="57" customWidth="1"/>
    <col min="4869" max="4869" width="20.5" style="57" bestFit="1" customWidth="1"/>
    <col min="4870" max="4870" width="32.1640625" style="57" customWidth="1"/>
    <col min="4871" max="4871" width="19.1640625" style="57" bestFit="1" customWidth="1"/>
    <col min="4872" max="4872" width="18.1640625" style="57" bestFit="1" customWidth="1"/>
    <col min="4873" max="4873" width="18" style="57" bestFit="1" customWidth="1"/>
    <col min="4874" max="4874" width="11" style="57" bestFit="1" customWidth="1"/>
    <col min="4875" max="4875" width="18" style="57" bestFit="1" customWidth="1"/>
    <col min="4876" max="4876" width="11" style="57" bestFit="1" customWidth="1"/>
    <col min="4877" max="5121" width="9.33203125" style="57"/>
    <col min="5122" max="5122" width="75" style="57" customWidth="1"/>
    <col min="5123" max="5123" width="34.83203125" style="57" customWidth="1"/>
    <col min="5124" max="5124" width="23.5" style="57" customWidth="1"/>
    <col min="5125" max="5125" width="20.5" style="57" bestFit="1" customWidth="1"/>
    <col min="5126" max="5126" width="32.1640625" style="57" customWidth="1"/>
    <col min="5127" max="5127" width="19.1640625" style="57" bestFit="1" customWidth="1"/>
    <col min="5128" max="5128" width="18.1640625" style="57" bestFit="1" customWidth="1"/>
    <col min="5129" max="5129" width="18" style="57" bestFit="1" customWidth="1"/>
    <col min="5130" max="5130" width="11" style="57" bestFit="1" customWidth="1"/>
    <col min="5131" max="5131" width="18" style="57" bestFit="1" customWidth="1"/>
    <col min="5132" max="5132" width="11" style="57" bestFit="1" customWidth="1"/>
    <col min="5133" max="5377" width="9.33203125" style="57"/>
    <col min="5378" max="5378" width="75" style="57" customWidth="1"/>
    <col min="5379" max="5379" width="34.83203125" style="57" customWidth="1"/>
    <col min="5380" max="5380" width="23.5" style="57" customWidth="1"/>
    <col min="5381" max="5381" width="20.5" style="57" bestFit="1" customWidth="1"/>
    <col min="5382" max="5382" width="32.1640625" style="57" customWidth="1"/>
    <col min="5383" max="5383" width="19.1640625" style="57" bestFit="1" customWidth="1"/>
    <col min="5384" max="5384" width="18.1640625" style="57" bestFit="1" customWidth="1"/>
    <col min="5385" max="5385" width="18" style="57" bestFit="1" customWidth="1"/>
    <col min="5386" max="5386" width="11" style="57" bestFit="1" customWidth="1"/>
    <col min="5387" max="5387" width="18" style="57" bestFit="1" customWidth="1"/>
    <col min="5388" max="5388" width="11" style="57" bestFit="1" customWidth="1"/>
    <col min="5389" max="5633" width="9.33203125" style="57"/>
    <col min="5634" max="5634" width="75" style="57" customWidth="1"/>
    <col min="5635" max="5635" width="34.83203125" style="57" customWidth="1"/>
    <col min="5636" max="5636" width="23.5" style="57" customWidth="1"/>
    <col min="5637" max="5637" width="20.5" style="57" bestFit="1" customWidth="1"/>
    <col min="5638" max="5638" width="32.1640625" style="57" customWidth="1"/>
    <col min="5639" max="5639" width="19.1640625" style="57" bestFit="1" customWidth="1"/>
    <col min="5640" max="5640" width="18.1640625" style="57" bestFit="1" customWidth="1"/>
    <col min="5641" max="5641" width="18" style="57" bestFit="1" customWidth="1"/>
    <col min="5642" max="5642" width="11" style="57" bestFit="1" customWidth="1"/>
    <col min="5643" max="5643" width="18" style="57" bestFit="1" customWidth="1"/>
    <col min="5644" max="5644" width="11" style="57" bestFit="1" customWidth="1"/>
    <col min="5645" max="5889" width="9.33203125" style="57"/>
    <col min="5890" max="5890" width="75" style="57" customWidth="1"/>
    <col min="5891" max="5891" width="34.83203125" style="57" customWidth="1"/>
    <col min="5892" max="5892" width="23.5" style="57" customWidth="1"/>
    <col min="5893" max="5893" width="20.5" style="57" bestFit="1" customWidth="1"/>
    <col min="5894" max="5894" width="32.1640625" style="57" customWidth="1"/>
    <col min="5895" max="5895" width="19.1640625" style="57" bestFit="1" customWidth="1"/>
    <col min="5896" max="5896" width="18.1640625" style="57" bestFit="1" customWidth="1"/>
    <col min="5897" max="5897" width="18" style="57" bestFit="1" customWidth="1"/>
    <col min="5898" max="5898" width="11" style="57" bestFit="1" customWidth="1"/>
    <col min="5899" max="5899" width="18" style="57" bestFit="1" customWidth="1"/>
    <col min="5900" max="5900" width="11" style="57" bestFit="1" customWidth="1"/>
    <col min="5901" max="6145" width="9.33203125" style="57"/>
    <col min="6146" max="6146" width="75" style="57" customWidth="1"/>
    <col min="6147" max="6147" width="34.83203125" style="57" customWidth="1"/>
    <col min="6148" max="6148" width="23.5" style="57" customWidth="1"/>
    <col min="6149" max="6149" width="20.5" style="57" bestFit="1" customWidth="1"/>
    <col min="6150" max="6150" width="32.1640625" style="57" customWidth="1"/>
    <col min="6151" max="6151" width="19.1640625" style="57" bestFit="1" customWidth="1"/>
    <col min="6152" max="6152" width="18.1640625" style="57" bestFit="1" customWidth="1"/>
    <col min="6153" max="6153" width="18" style="57" bestFit="1" customWidth="1"/>
    <col min="6154" max="6154" width="11" style="57" bestFit="1" customWidth="1"/>
    <col min="6155" max="6155" width="18" style="57" bestFit="1" customWidth="1"/>
    <col min="6156" max="6156" width="11" style="57" bestFit="1" customWidth="1"/>
    <col min="6157" max="6401" width="9.33203125" style="57"/>
    <col min="6402" max="6402" width="75" style="57" customWidth="1"/>
    <col min="6403" max="6403" width="34.83203125" style="57" customWidth="1"/>
    <col min="6404" max="6404" width="23.5" style="57" customWidth="1"/>
    <col min="6405" max="6405" width="20.5" style="57" bestFit="1" customWidth="1"/>
    <col min="6406" max="6406" width="32.1640625" style="57" customWidth="1"/>
    <col min="6407" max="6407" width="19.1640625" style="57" bestFit="1" customWidth="1"/>
    <col min="6408" max="6408" width="18.1640625" style="57" bestFit="1" customWidth="1"/>
    <col min="6409" max="6409" width="18" style="57" bestFit="1" customWidth="1"/>
    <col min="6410" max="6410" width="11" style="57" bestFit="1" customWidth="1"/>
    <col min="6411" max="6411" width="18" style="57" bestFit="1" customWidth="1"/>
    <col min="6412" max="6412" width="11" style="57" bestFit="1" customWidth="1"/>
    <col min="6413" max="6657" width="9.33203125" style="57"/>
    <col min="6658" max="6658" width="75" style="57" customWidth="1"/>
    <col min="6659" max="6659" width="34.83203125" style="57" customWidth="1"/>
    <col min="6660" max="6660" width="23.5" style="57" customWidth="1"/>
    <col min="6661" max="6661" width="20.5" style="57" bestFit="1" customWidth="1"/>
    <col min="6662" max="6662" width="32.1640625" style="57" customWidth="1"/>
    <col min="6663" max="6663" width="19.1640625" style="57" bestFit="1" customWidth="1"/>
    <col min="6664" max="6664" width="18.1640625" style="57" bestFit="1" customWidth="1"/>
    <col min="6665" max="6665" width="18" style="57" bestFit="1" customWidth="1"/>
    <col min="6666" max="6666" width="11" style="57" bestFit="1" customWidth="1"/>
    <col min="6667" max="6667" width="18" style="57" bestFit="1" customWidth="1"/>
    <col min="6668" max="6668" width="11" style="57" bestFit="1" customWidth="1"/>
    <col min="6669" max="6913" width="9.33203125" style="57"/>
    <col min="6914" max="6914" width="75" style="57" customWidth="1"/>
    <col min="6915" max="6915" width="34.83203125" style="57" customWidth="1"/>
    <col min="6916" max="6916" width="23.5" style="57" customWidth="1"/>
    <col min="6917" max="6917" width="20.5" style="57" bestFit="1" customWidth="1"/>
    <col min="6918" max="6918" width="32.1640625" style="57" customWidth="1"/>
    <col min="6919" max="6919" width="19.1640625" style="57" bestFit="1" customWidth="1"/>
    <col min="6920" max="6920" width="18.1640625" style="57" bestFit="1" customWidth="1"/>
    <col min="6921" max="6921" width="18" style="57" bestFit="1" customWidth="1"/>
    <col min="6922" max="6922" width="11" style="57" bestFit="1" customWidth="1"/>
    <col min="6923" max="6923" width="18" style="57" bestFit="1" customWidth="1"/>
    <col min="6924" max="6924" width="11" style="57" bestFit="1" customWidth="1"/>
    <col min="6925" max="7169" width="9.33203125" style="57"/>
    <col min="7170" max="7170" width="75" style="57" customWidth="1"/>
    <col min="7171" max="7171" width="34.83203125" style="57" customWidth="1"/>
    <col min="7172" max="7172" width="23.5" style="57" customWidth="1"/>
    <col min="7173" max="7173" width="20.5" style="57" bestFit="1" customWidth="1"/>
    <col min="7174" max="7174" width="32.1640625" style="57" customWidth="1"/>
    <col min="7175" max="7175" width="19.1640625" style="57" bestFit="1" customWidth="1"/>
    <col min="7176" max="7176" width="18.1640625" style="57" bestFit="1" customWidth="1"/>
    <col min="7177" max="7177" width="18" style="57" bestFit="1" customWidth="1"/>
    <col min="7178" max="7178" width="11" style="57" bestFit="1" customWidth="1"/>
    <col min="7179" max="7179" width="18" style="57" bestFit="1" customWidth="1"/>
    <col min="7180" max="7180" width="11" style="57" bestFit="1" customWidth="1"/>
    <col min="7181" max="7425" width="9.33203125" style="57"/>
    <col min="7426" max="7426" width="75" style="57" customWidth="1"/>
    <col min="7427" max="7427" width="34.83203125" style="57" customWidth="1"/>
    <col min="7428" max="7428" width="23.5" style="57" customWidth="1"/>
    <col min="7429" max="7429" width="20.5" style="57" bestFit="1" customWidth="1"/>
    <col min="7430" max="7430" width="32.1640625" style="57" customWidth="1"/>
    <col min="7431" max="7431" width="19.1640625" style="57" bestFit="1" customWidth="1"/>
    <col min="7432" max="7432" width="18.1640625" style="57" bestFit="1" customWidth="1"/>
    <col min="7433" max="7433" width="18" style="57" bestFit="1" customWidth="1"/>
    <col min="7434" max="7434" width="11" style="57" bestFit="1" customWidth="1"/>
    <col min="7435" max="7435" width="18" style="57" bestFit="1" customWidth="1"/>
    <col min="7436" max="7436" width="11" style="57" bestFit="1" customWidth="1"/>
    <col min="7437" max="7681" width="9.33203125" style="57"/>
    <col min="7682" max="7682" width="75" style="57" customWidth="1"/>
    <col min="7683" max="7683" width="34.83203125" style="57" customWidth="1"/>
    <col min="7684" max="7684" width="23.5" style="57" customWidth="1"/>
    <col min="7685" max="7685" width="20.5" style="57" bestFit="1" customWidth="1"/>
    <col min="7686" max="7686" width="32.1640625" style="57" customWidth="1"/>
    <col min="7687" max="7687" width="19.1640625" style="57" bestFit="1" customWidth="1"/>
    <col min="7688" max="7688" width="18.1640625" style="57" bestFit="1" customWidth="1"/>
    <col min="7689" max="7689" width="18" style="57" bestFit="1" customWidth="1"/>
    <col min="7690" max="7690" width="11" style="57" bestFit="1" customWidth="1"/>
    <col min="7691" max="7691" width="18" style="57" bestFit="1" customWidth="1"/>
    <col min="7692" max="7692" width="11" style="57" bestFit="1" customWidth="1"/>
    <col min="7693" max="7937" width="9.33203125" style="57"/>
    <col min="7938" max="7938" width="75" style="57" customWidth="1"/>
    <col min="7939" max="7939" width="34.83203125" style="57" customWidth="1"/>
    <col min="7940" max="7940" width="23.5" style="57" customWidth="1"/>
    <col min="7941" max="7941" width="20.5" style="57" bestFit="1" customWidth="1"/>
    <col min="7942" max="7942" width="32.1640625" style="57" customWidth="1"/>
    <col min="7943" max="7943" width="19.1640625" style="57" bestFit="1" customWidth="1"/>
    <col min="7944" max="7944" width="18.1640625" style="57" bestFit="1" customWidth="1"/>
    <col min="7945" max="7945" width="18" style="57" bestFit="1" customWidth="1"/>
    <col min="7946" max="7946" width="11" style="57" bestFit="1" customWidth="1"/>
    <col min="7947" max="7947" width="18" style="57" bestFit="1" customWidth="1"/>
    <col min="7948" max="7948" width="11" style="57" bestFit="1" customWidth="1"/>
    <col min="7949" max="8193" width="9.33203125" style="57"/>
    <col min="8194" max="8194" width="75" style="57" customWidth="1"/>
    <col min="8195" max="8195" width="34.83203125" style="57" customWidth="1"/>
    <col min="8196" max="8196" width="23.5" style="57" customWidth="1"/>
    <col min="8197" max="8197" width="20.5" style="57" bestFit="1" customWidth="1"/>
    <col min="8198" max="8198" width="32.1640625" style="57" customWidth="1"/>
    <col min="8199" max="8199" width="19.1640625" style="57" bestFit="1" customWidth="1"/>
    <col min="8200" max="8200" width="18.1640625" style="57" bestFit="1" customWidth="1"/>
    <col min="8201" max="8201" width="18" style="57" bestFit="1" customWidth="1"/>
    <col min="8202" max="8202" width="11" style="57" bestFit="1" customWidth="1"/>
    <col min="8203" max="8203" width="18" style="57" bestFit="1" customWidth="1"/>
    <col min="8204" max="8204" width="11" style="57" bestFit="1" customWidth="1"/>
    <col min="8205" max="8449" width="9.33203125" style="57"/>
    <col min="8450" max="8450" width="75" style="57" customWidth="1"/>
    <col min="8451" max="8451" width="34.83203125" style="57" customWidth="1"/>
    <col min="8452" max="8452" width="23.5" style="57" customWidth="1"/>
    <col min="8453" max="8453" width="20.5" style="57" bestFit="1" customWidth="1"/>
    <col min="8454" max="8454" width="32.1640625" style="57" customWidth="1"/>
    <col min="8455" max="8455" width="19.1640625" style="57" bestFit="1" customWidth="1"/>
    <col min="8456" max="8456" width="18.1640625" style="57" bestFit="1" customWidth="1"/>
    <col min="8457" max="8457" width="18" style="57" bestFit="1" customWidth="1"/>
    <col min="8458" max="8458" width="11" style="57" bestFit="1" customWidth="1"/>
    <col min="8459" max="8459" width="18" style="57" bestFit="1" customWidth="1"/>
    <col min="8460" max="8460" width="11" style="57" bestFit="1" customWidth="1"/>
    <col min="8461" max="8705" width="9.33203125" style="57"/>
    <col min="8706" max="8706" width="75" style="57" customWidth="1"/>
    <col min="8707" max="8707" width="34.83203125" style="57" customWidth="1"/>
    <col min="8708" max="8708" width="23.5" style="57" customWidth="1"/>
    <col min="8709" max="8709" width="20.5" style="57" bestFit="1" customWidth="1"/>
    <col min="8710" max="8710" width="32.1640625" style="57" customWidth="1"/>
    <col min="8711" max="8711" width="19.1640625" style="57" bestFit="1" customWidth="1"/>
    <col min="8712" max="8712" width="18.1640625" style="57" bestFit="1" customWidth="1"/>
    <col min="8713" max="8713" width="18" style="57" bestFit="1" customWidth="1"/>
    <col min="8714" max="8714" width="11" style="57" bestFit="1" customWidth="1"/>
    <col min="8715" max="8715" width="18" style="57" bestFit="1" customWidth="1"/>
    <col min="8716" max="8716" width="11" style="57" bestFit="1" customWidth="1"/>
    <col min="8717" max="8961" width="9.33203125" style="57"/>
    <col min="8962" max="8962" width="75" style="57" customWidth="1"/>
    <col min="8963" max="8963" width="34.83203125" style="57" customWidth="1"/>
    <col min="8964" max="8964" width="23.5" style="57" customWidth="1"/>
    <col min="8965" max="8965" width="20.5" style="57" bestFit="1" customWidth="1"/>
    <col min="8966" max="8966" width="32.1640625" style="57" customWidth="1"/>
    <col min="8967" max="8967" width="19.1640625" style="57" bestFit="1" customWidth="1"/>
    <col min="8968" max="8968" width="18.1640625" style="57" bestFit="1" customWidth="1"/>
    <col min="8969" max="8969" width="18" style="57" bestFit="1" customWidth="1"/>
    <col min="8970" max="8970" width="11" style="57" bestFit="1" customWidth="1"/>
    <col min="8971" max="8971" width="18" style="57" bestFit="1" customWidth="1"/>
    <col min="8972" max="8972" width="11" style="57" bestFit="1" customWidth="1"/>
    <col min="8973" max="9217" width="9.33203125" style="57"/>
    <col min="9218" max="9218" width="75" style="57" customWidth="1"/>
    <col min="9219" max="9219" width="34.83203125" style="57" customWidth="1"/>
    <col min="9220" max="9220" width="23.5" style="57" customWidth="1"/>
    <col min="9221" max="9221" width="20.5" style="57" bestFit="1" customWidth="1"/>
    <col min="9222" max="9222" width="32.1640625" style="57" customWidth="1"/>
    <col min="9223" max="9223" width="19.1640625" style="57" bestFit="1" customWidth="1"/>
    <col min="9224" max="9224" width="18.1640625" style="57" bestFit="1" customWidth="1"/>
    <col min="9225" max="9225" width="18" style="57" bestFit="1" customWidth="1"/>
    <col min="9226" max="9226" width="11" style="57" bestFit="1" customWidth="1"/>
    <col min="9227" max="9227" width="18" style="57" bestFit="1" customWidth="1"/>
    <col min="9228" max="9228" width="11" style="57" bestFit="1" customWidth="1"/>
    <col min="9229" max="9473" width="9.33203125" style="57"/>
    <col min="9474" max="9474" width="75" style="57" customWidth="1"/>
    <col min="9475" max="9475" width="34.83203125" style="57" customWidth="1"/>
    <col min="9476" max="9476" width="23.5" style="57" customWidth="1"/>
    <col min="9477" max="9477" width="20.5" style="57" bestFit="1" customWidth="1"/>
    <col min="9478" max="9478" width="32.1640625" style="57" customWidth="1"/>
    <col min="9479" max="9479" width="19.1640625" style="57" bestFit="1" customWidth="1"/>
    <col min="9480" max="9480" width="18.1640625" style="57" bestFit="1" customWidth="1"/>
    <col min="9481" max="9481" width="18" style="57" bestFit="1" customWidth="1"/>
    <col min="9482" max="9482" width="11" style="57" bestFit="1" customWidth="1"/>
    <col min="9483" max="9483" width="18" style="57" bestFit="1" customWidth="1"/>
    <col min="9484" max="9484" width="11" style="57" bestFit="1" customWidth="1"/>
    <col min="9485" max="9729" width="9.33203125" style="57"/>
    <col min="9730" max="9730" width="75" style="57" customWidth="1"/>
    <col min="9731" max="9731" width="34.83203125" style="57" customWidth="1"/>
    <col min="9732" max="9732" width="23.5" style="57" customWidth="1"/>
    <col min="9733" max="9733" width="20.5" style="57" bestFit="1" customWidth="1"/>
    <col min="9734" max="9734" width="32.1640625" style="57" customWidth="1"/>
    <col min="9735" max="9735" width="19.1640625" style="57" bestFit="1" customWidth="1"/>
    <col min="9736" max="9736" width="18.1640625" style="57" bestFit="1" customWidth="1"/>
    <col min="9737" max="9737" width="18" style="57" bestFit="1" customWidth="1"/>
    <col min="9738" max="9738" width="11" style="57" bestFit="1" customWidth="1"/>
    <col min="9739" max="9739" width="18" style="57" bestFit="1" customWidth="1"/>
    <col min="9740" max="9740" width="11" style="57" bestFit="1" customWidth="1"/>
    <col min="9741" max="9985" width="9.33203125" style="57"/>
    <col min="9986" max="9986" width="75" style="57" customWidth="1"/>
    <col min="9987" max="9987" width="34.83203125" style="57" customWidth="1"/>
    <col min="9988" max="9988" width="23.5" style="57" customWidth="1"/>
    <col min="9989" max="9989" width="20.5" style="57" bestFit="1" customWidth="1"/>
    <col min="9990" max="9990" width="32.1640625" style="57" customWidth="1"/>
    <col min="9991" max="9991" width="19.1640625" style="57" bestFit="1" customWidth="1"/>
    <col min="9992" max="9992" width="18.1640625" style="57" bestFit="1" customWidth="1"/>
    <col min="9993" max="9993" width="18" style="57" bestFit="1" customWidth="1"/>
    <col min="9994" max="9994" width="11" style="57" bestFit="1" customWidth="1"/>
    <col min="9995" max="9995" width="18" style="57" bestFit="1" customWidth="1"/>
    <col min="9996" max="9996" width="11" style="57" bestFit="1" customWidth="1"/>
    <col min="9997" max="10241" width="9.33203125" style="57"/>
    <col min="10242" max="10242" width="75" style="57" customWidth="1"/>
    <col min="10243" max="10243" width="34.83203125" style="57" customWidth="1"/>
    <col min="10244" max="10244" width="23.5" style="57" customWidth="1"/>
    <col min="10245" max="10245" width="20.5" style="57" bestFit="1" customWidth="1"/>
    <col min="10246" max="10246" width="32.1640625" style="57" customWidth="1"/>
    <col min="10247" max="10247" width="19.1640625" style="57" bestFit="1" customWidth="1"/>
    <col min="10248" max="10248" width="18.1640625" style="57" bestFit="1" customWidth="1"/>
    <col min="10249" max="10249" width="18" style="57" bestFit="1" customWidth="1"/>
    <col min="10250" max="10250" width="11" style="57" bestFit="1" customWidth="1"/>
    <col min="10251" max="10251" width="18" style="57" bestFit="1" customWidth="1"/>
    <col min="10252" max="10252" width="11" style="57" bestFit="1" customWidth="1"/>
    <col min="10253" max="10497" width="9.33203125" style="57"/>
    <col min="10498" max="10498" width="75" style="57" customWidth="1"/>
    <col min="10499" max="10499" width="34.83203125" style="57" customWidth="1"/>
    <col min="10500" max="10500" width="23.5" style="57" customWidth="1"/>
    <col min="10501" max="10501" width="20.5" style="57" bestFit="1" customWidth="1"/>
    <col min="10502" max="10502" width="32.1640625" style="57" customWidth="1"/>
    <col min="10503" max="10503" width="19.1640625" style="57" bestFit="1" customWidth="1"/>
    <col min="10504" max="10504" width="18.1640625" style="57" bestFit="1" customWidth="1"/>
    <col min="10505" max="10505" width="18" style="57" bestFit="1" customWidth="1"/>
    <col min="10506" max="10506" width="11" style="57" bestFit="1" customWidth="1"/>
    <col min="10507" max="10507" width="18" style="57" bestFit="1" customWidth="1"/>
    <col min="10508" max="10508" width="11" style="57" bestFit="1" customWidth="1"/>
    <col min="10509" max="10753" width="9.33203125" style="57"/>
    <col min="10754" max="10754" width="75" style="57" customWidth="1"/>
    <col min="10755" max="10755" width="34.83203125" style="57" customWidth="1"/>
    <col min="10756" max="10756" width="23.5" style="57" customWidth="1"/>
    <col min="10757" max="10757" width="20.5" style="57" bestFit="1" customWidth="1"/>
    <col min="10758" max="10758" width="32.1640625" style="57" customWidth="1"/>
    <col min="10759" max="10759" width="19.1640625" style="57" bestFit="1" customWidth="1"/>
    <col min="10760" max="10760" width="18.1640625" style="57" bestFit="1" customWidth="1"/>
    <col min="10761" max="10761" width="18" style="57" bestFit="1" customWidth="1"/>
    <col min="10762" max="10762" width="11" style="57" bestFit="1" customWidth="1"/>
    <col min="10763" max="10763" width="18" style="57" bestFit="1" customWidth="1"/>
    <col min="10764" max="10764" width="11" style="57" bestFit="1" customWidth="1"/>
    <col min="10765" max="11009" width="9.33203125" style="57"/>
    <col min="11010" max="11010" width="75" style="57" customWidth="1"/>
    <col min="11011" max="11011" width="34.83203125" style="57" customWidth="1"/>
    <col min="11012" max="11012" width="23.5" style="57" customWidth="1"/>
    <col min="11013" max="11013" width="20.5" style="57" bestFit="1" customWidth="1"/>
    <col min="11014" max="11014" width="32.1640625" style="57" customWidth="1"/>
    <col min="11015" max="11015" width="19.1640625" style="57" bestFit="1" customWidth="1"/>
    <col min="11016" max="11016" width="18.1640625" style="57" bestFit="1" customWidth="1"/>
    <col min="11017" max="11017" width="18" style="57" bestFit="1" customWidth="1"/>
    <col min="11018" max="11018" width="11" style="57" bestFit="1" customWidth="1"/>
    <col min="11019" max="11019" width="18" style="57" bestFit="1" customWidth="1"/>
    <col min="11020" max="11020" width="11" style="57" bestFit="1" customWidth="1"/>
    <col min="11021" max="11265" width="9.33203125" style="57"/>
    <col min="11266" max="11266" width="75" style="57" customWidth="1"/>
    <col min="11267" max="11267" width="34.83203125" style="57" customWidth="1"/>
    <col min="11268" max="11268" width="23.5" style="57" customWidth="1"/>
    <col min="11269" max="11269" width="20.5" style="57" bestFit="1" customWidth="1"/>
    <col min="11270" max="11270" width="32.1640625" style="57" customWidth="1"/>
    <col min="11271" max="11271" width="19.1640625" style="57" bestFit="1" customWidth="1"/>
    <col min="11272" max="11272" width="18.1640625" style="57" bestFit="1" customWidth="1"/>
    <col min="11273" max="11273" width="18" style="57" bestFit="1" customWidth="1"/>
    <col min="11274" max="11274" width="11" style="57" bestFit="1" customWidth="1"/>
    <col min="11275" max="11275" width="18" style="57" bestFit="1" customWidth="1"/>
    <col min="11276" max="11276" width="11" style="57" bestFit="1" customWidth="1"/>
    <col min="11277" max="11521" width="9.33203125" style="57"/>
    <col min="11522" max="11522" width="75" style="57" customWidth="1"/>
    <col min="11523" max="11523" width="34.83203125" style="57" customWidth="1"/>
    <col min="11524" max="11524" width="23.5" style="57" customWidth="1"/>
    <col min="11525" max="11525" width="20.5" style="57" bestFit="1" customWidth="1"/>
    <col min="11526" max="11526" width="32.1640625" style="57" customWidth="1"/>
    <col min="11527" max="11527" width="19.1640625" style="57" bestFit="1" customWidth="1"/>
    <col min="11528" max="11528" width="18.1640625" style="57" bestFit="1" customWidth="1"/>
    <col min="11529" max="11529" width="18" style="57" bestFit="1" customWidth="1"/>
    <col min="11530" max="11530" width="11" style="57" bestFit="1" customWidth="1"/>
    <col min="11531" max="11531" width="18" style="57" bestFit="1" customWidth="1"/>
    <col min="11532" max="11532" width="11" style="57" bestFit="1" customWidth="1"/>
    <col min="11533" max="11777" width="9.33203125" style="57"/>
    <col min="11778" max="11778" width="75" style="57" customWidth="1"/>
    <col min="11779" max="11779" width="34.83203125" style="57" customWidth="1"/>
    <col min="11780" max="11780" width="23.5" style="57" customWidth="1"/>
    <col min="11781" max="11781" width="20.5" style="57" bestFit="1" customWidth="1"/>
    <col min="11782" max="11782" width="32.1640625" style="57" customWidth="1"/>
    <col min="11783" max="11783" width="19.1640625" style="57" bestFit="1" customWidth="1"/>
    <col min="11784" max="11784" width="18.1640625" style="57" bestFit="1" customWidth="1"/>
    <col min="11785" max="11785" width="18" style="57" bestFit="1" customWidth="1"/>
    <col min="11786" max="11786" width="11" style="57" bestFit="1" customWidth="1"/>
    <col min="11787" max="11787" width="18" style="57" bestFit="1" customWidth="1"/>
    <col min="11788" max="11788" width="11" style="57" bestFit="1" customWidth="1"/>
    <col min="11789" max="12033" width="9.33203125" style="57"/>
    <col min="12034" max="12034" width="75" style="57" customWidth="1"/>
    <col min="12035" max="12035" width="34.83203125" style="57" customWidth="1"/>
    <col min="12036" max="12036" width="23.5" style="57" customWidth="1"/>
    <col min="12037" max="12037" width="20.5" style="57" bestFit="1" customWidth="1"/>
    <col min="12038" max="12038" width="32.1640625" style="57" customWidth="1"/>
    <col min="12039" max="12039" width="19.1640625" style="57" bestFit="1" customWidth="1"/>
    <col min="12040" max="12040" width="18.1640625" style="57" bestFit="1" customWidth="1"/>
    <col min="12041" max="12041" width="18" style="57" bestFit="1" customWidth="1"/>
    <col min="12042" max="12042" width="11" style="57" bestFit="1" customWidth="1"/>
    <col min="12043" max="12043" width="18" style="57" bestFit="1" customWidth="1"/>
    <col min="12044" max="12044" width="11" style="57" bestFit="1" customWidth="1"/>
    <col min="12045" max="12289" width="9.33203125" style="57"/>
    <col min="12290" max="12290" width="75" style="57" customWidth="1"/>
    <col min="12291" max="12291" width="34.83203125" style="57" customWidth="1"/>
    <col min="12292" max="12292" width="23.5" style="57" customWidth="1"/>
    <col min="12293" max="12293" width="20.5" style="57" bestFit="1" customWidth="1"/>
    <col min="12294" max="12294" width="32.1640625" style="57" customWidth="1"/>
    <col min="12295" max="12295" width="19.1640625" style="57" bestFit="1" customWidth="1"/>
    <col min="12296" max="12296" width="18.1640625" style="57" bestFit="1" customWidth="1"/>
    <col min="12297" max="12297" width="18" style="57" bestFit="1" customWidth="1"/>
    <col min="12298" max="12298" width="11" style="57" bestFit="1" customWidth="1"/>
    <col min="12299" max="12299" width="18" style="57" bestFit="1" customWidth="1"/>
    <col min="12300" max="12300" width="11" style="57" bestFit="1" customWidth="1"/>
    <col min="12301" max="12545" width="9.33203125" style="57"/>
    <col min="12546" max="12546" width="75" style="57" customWidth="1"/>
    <col min="12547" max="12547" width="34.83203125" style="57" customWidth="1"/>
    <col min="12548" max="12548" width="23.5" style="57" customWidth="1"/>
    <col min="12549" max="12549" width="20.5" style="57" bestFit="1" customWidth="1"/>
    <col min="12550" max="12550" width="32.1640625" style="57" customWidth="1"/>
    <col min="12551" max="12551" width="19.1640625" style="57" bestFit="1" customWidth="1"/>
    <col min="12552" max="12552" width="18.1640625" style="57" bestFit="1" customWidth="1"/>
    <col min="12553" max="12553" width="18" style="57" bestFit="1" customWidth="1"/>
    <col min="12554" max="12554" width="11" style="57" bestFit="1" customWidth="1"/>
    <col min="12555" max="12555" width="18" style="57" bestFit="1" customWidth="1"/>
    <col min="12556" max="12556" width="11" style="57" bestFit="1" customWidth="1"/>
    <col min="12557" max="12801" width="9.33203125" style="57"/>
    <col min="12802" max="12802" width="75" style="57" customWidth="1"/>
    <col min="12803" max="12803" width="34.83203125" style="57" customWidth="1"/>
    <col min="12804" max="12804" width="23.5" style="57" customWidth="1"/>
    <col min="12805" max="12805" width="20.5" style="57" bestFit="1" customWidth="1"/>
    <col min="12806" max="12806" width="32.1640625" style="57" customWidth="1"/>
    <col min="12807" max="12807" width="19.1640625" style="57" bestFit="1" customWidth="1"/>
    <col min="12808" max="12808" width="18.1640625" style="57" bestFit="1" customWidth="1"/>
    <col min="12809" max="12809" width="18" style="57" bestFit="1" customWidth="1"/>
    <col min="12810" max="12810" width="11" style="57" bestFit="1" customWidth="1"/>
    <col min="12811" max="12811" width="18" style="57" bestFit="1" customWidth="1"/>
    <col min="12812" max="12812" width="11" style="57" bestFit="1" customWidth="1"/>
    <col min="12813" max="13057" width="9.33203125" style="57"/>
    <col min="13058" max="13058" width="75" style="57" customWidth="1"/>
    <col min="13059" max="13059" width="34.83203125" style="57" customWidth="1"/>
    <col min="13060" max="13060" width="23.5" style="57" customWidth="1"/>
    <col min="13061" max="13061" width="20.5" style="57" bestFit="1" customWidth="1"/>
    <col min="13062" max="13062" width="32.1640625" style="57" customWidth="1"/>
    <col min="13063" max="13063" width="19.1640625" style="57" bestFit="1" customWidth="1"/>
    <col min="13064" max="13064" width="18.1640625" style="57" bestFit="1" customWidth="1"/>
    <col min="13065" max="13065" width="18" style="57" bestFit="1" customWidth="1"/>
    <col min="13066" max="13066" width="11" style="57" bestFit="1" customWidth="1"/>
    <col min="13067" max="13067" width="18" style="57" bestFit="1" customWidth="1"/>
    <col min="13068" max="13068" width="11" style="57" bestFit="1" customWidth="1"/>
    <col min="13069" max="13313" width="9.33203125" style="57"/>
    <col min="13314" max="13314" width="75" style="57" customWidth="1"/>
    <col min="13315" max="13315" width="34.83203125" style="57" customWidth="1"/>
    <col min="13316" max="13316" width="23.5" style="57" customWidth="1"/>
    <col min="13317" max="13317" width="20.5" style="57" bestFit="1" customWidth="1"/>
    <col min="13318" max="13318" width="32.1640625" style="57" customWidth="1"/>
    <col min="13319" max="13319" width="19.1640625" style="57" bestFit="1" customWidth="1"/>
    <col min="13320" max="13320" width="18.1640625" style="57" bestFit="1" customWidth="1"/>
    <col min="13321" max="13321" width="18" style="57" bestFit="1" customWidth="1"/>
    <col min="13322" max="13322" width="11" style="57" bestFit="1" customWidth="1"/>
    <col min="13323" max="13323" width="18" style="57" bestFit="1" customWidth="1"/>
    <col min="13324" max="13324" width="11" style="57" bestFit="1" customWidth="1"/>
    <col min="13325" max="13569" width="9.33203125" style="57"/>
    <col min="13570" max="13570" width="75" style="57" customWidth="1"/>
    <col min="13571" max="13571" width="34.83203125" style="57" customWidth="1"/>
    <col min="13572" max="13572" width="23.5" style="57" customWidth="1"/>
    <col min="13573" max="13573" width="20.5" style="57" bestFit="1" customWidth="1"/>
    <col min="13574" max="13574" width="32.1640625" style="57" customWidth="1"/>
    <col min="13575" max="13575" width="19.1640625" style="57" bestFit="1" customWidth="1"/>
    <col min="13576" max="13576" width="18.1640625" style="57" bestFit="1" customWidth="1"/>
    <col min="13577" max="13577" width="18" style="57" bestFit="1" customWidth="1"/>
    <col min="13578" max="13578" width="11" style="57" bestFit="1" customWidth="1"/>
    <col min="13579" max="13579" width="18" style="57" bestFit="1" customWidth="1"/>
    <col min="13580" max="13580" width="11" style="57" bestFit="1" customWidth="1"/>
    <col min="13581" max="13825" width="9.33203125" style="57"/>
    <col min="13826" max="13826" width="75" style="57" customWidth="1"/>
    <col min="13827" max="13827" width="34.83203125" style="57" customWidth="1"/>
    <col min="13828" max="13828" width="23.5" style="57" customWidth="1"/>
    <col min="13829" max="13829" width="20.5" style="57" bestFit="1" customWidth="1"/>
    <col min="13830" max="13830" width="32.1640625" style="57" customWidth="1"/>
    <col min="13831" max="13831" width="19.1640625" style="57" bestFit="1" customWidth="1"/>
    <col min="13832" max="13832" width="18.1640625" style="57" bestFit="1" customWidth="1"/>
    <col min="13833" max="13833" width="18" style="57" bestFit="1" customWidth="1"/>
    <col min="13834" max="13834" width="11" style="57" bestFit="1" customWidth="1"/>
    <col min="13835" max="13835" width="18" style="57" bestFit="1" customWidth="1"/>
    <col min="13836" max="13836" width="11" style="57" bestFit="1" customWidth="1"/>
    <col min="13837" max="14081" width="9.33203125" style="57"/>
    <col min="14082" max="14082" width="75" style="57" customWidth="1"/>
    <col min="14083" max="14083" width="34.83203125" style="57" customWidth="1"/>
    <col min="14084" max="14084" width="23.5" style="57" customWidth="1"/>
    <col min="14085" max="14085" width="20.5" style="57" bestFit="1" customWidth="1"/>
    <col min="14086" max="14086" width="32.1640625" style="57" customWidth="1"/>
    <col min="14087" max="14087" width="19.1640625" style="57" bestFit="1" customWidth="1"/>
    <col min="14088" max="14088" width="18.1640625" style="57" bestFit="1" customWidth="1"/>
    <col min="14089" max="14089" width="18" style="57" bestFit="1" customWidth="1"/>
    <col min="14090" max="14090" width="11" style="57" bestFit="1" customWidth="1"/>
    <col min="14091" max="14091" width="18" style="57" bestFit="1" customWidth="1"/>
    <col min="14092" max="14092" width="11" style="57" bestFit="1" customWidth="1"/>
    <col min="14093" max="14337" width="9.33203125" style="57"/>
    <col min="14338" max="14338" width="75" style="57" customWidth="1"/>
    <col min="14339" max="14339" width="34.83203125" style="57" customWidth="1"/>
    <col min="14340" max="14340" width="23.5" style="57" customWidth="1"/>
    <col min="14341" max="14341" width="20.5" style="57" bestFit="1" customWidth="1"/>
    <col min="14342" max="14342" width="32.1640625" style="57" customWidth="1"/>
    <col min="14343" max="14343" width="19.1640625" style="57" bestFit="1" customWidth="1"/>
    <col min="14344" max="14344" width="18.1640625" style="57" bestFit="1" customWidth="1"/>
    <col min="14345" max="14345" width="18" style="57" bestFit="1" customWidth="1"/>
    <col min="14346" max="14346" width="11" style="57" bestFit="1" customWidth="1"/>
    <col min="14347" max="14347" width="18" style="57" bestFit="1" customWidth="1"/>
    <col min="14348" max="14348" width="11" style="57" bestFit="1" customWidth="1"/>
    <col min="14349" max="14593" width="9.33203125" style="57"/>
    <col min="14594" max="14594" width="75" style="57" customWidth="1"/>
    <col min="14595" max="14595" width="34.83203125" style="57" customWidth="1"/>
    <col min="14596" max="14596" width="23.5" style="57" customWidth="1"/>
    <col min="14597" max="14597" width="20.5" style="57" bestFit="1" customWidth="1"/>
    <col min="14598" max="14598" width="32.1640625" style="57" customWidth="1"/>
    <col min="14599" max="14599" width="19.1640625" style="57" bestFit="1" customWidth="1"/>
    <col min="14600" max="14600" width="18.1640625" style="57" bestFit="1" customWidth="1"/>
    <col min="14601" max="14601" width="18" style="57" bestFit="1" customWidth="1"/>
    <col min="14602" max="14602" width="11" style="57" bestFit="1" customWidth="1"/>
    <col min="14603" max="14603" width="18" style="57" bestFit="1" customWidth="1"/>
    <col min="14604" max="14604" width="11" style="57" bestFit="1" customWidth="1"/>
    <col min="14605" max="14849" width="9.33203125" style="57"/>
    <col min="14850" max="14850" width="75" style="57" customWidth="1"/>
    <col min="14851" max="14851" width="34.83203125" style="57" customWidth="1"/>
    <col min="14852" max="14852" width="23.5" style="57" customWidth="1"/>
    <col min="14853" max="14853" width="20.5" style="57" bestFit="1" customWidth="1"/>
    <col min="14854" max="14854" width="32.1640625" style="57" customWidth="1"/>
    <col min="14855" max="14855" width="19.1640625" style="57" bestFit="1" customWidth="1"/>
    <col min="14856" max="14856" width="18.1640625" style="57" bestFit="1" customWidth="1"/>
    <col min="14857" max="14857" width="18" style="57" bestFit="1" customWidth="1"/>
    <col min="14858" max="14858" width="11" style="57" bestFit="1" customWidth="1"/>
    <col min="14859" max="14859" width="18" style="57" bestFit="1" customWidth="1"/>
    <col min="14860" max="14860" width="11" style="57" bestFit="1" customWidth="1"/>
    <col min="14861" max="15105" width="9.33203125" style="57"/>
    <col min="15106" max="15106" width="75" style="57" customWidth="1"/>
    <col min="15107" max="15107" width="34.83203125" style="57" customWidth="1"/>
    <col min="15108" max="15108" width="23.5" style="57" customWidth="1"/>
    <col min="15109" max="15109" width="20.5" style="57" bestFit="1" customWidth="1"/>
    <col min="15110" max="15110" width="32.1640625" style="57" customWidth="1"/>
    <col min="15111" max="15111" width="19.1640625" style="57" bestFit="1" customWidth="1"/>
    <col min="15112" max="15112" width="18.1640625" style="57" bestFit="1" customWidth="1"/>
    <col min="15113" max="15113" width="18" style="57" bestFit="1" customWidth="1"/>
    <col min="15114" max="15114" width="11" style="57" bestFit="1" customWidth="1"/>
    <col min="15115" max="15115" width="18" style="57" bestFit="1" customWidth="1"/>
    <col min="15116" max="15116" width="11" style="57" bestFit="1" customWidth="1"/>
    <col min="15117" max="15361" width="9.33203125" style="57"/>
    <col min="15362" max="15362" width="75" style="57" customWidth="1"/>
    <col min="15363" max="15363" width="34.83203125" style="57" customWidth="1"/>
    <col min="15364" max="15364" width="23.5" style="57" customWidth="1"/>
    <col min="15365" max="15365" width="20.5" style="57" bestFit="1" customWidth="1"/>
    <col min="15366" max="15366" width="32.1640625" style="57" customWidth="1"/>
    <col min="15367" max="15367" width="19.1640625" style="57" bestFit="1" customWidth="1"/>
    <col min="15368" max="15368" width="18.1640625" style="57" bestFit="1" customWidth="1"/>
    <col min="15369" max="15369" width="18" style="57" bestFit="1" customWidth="1"/>
    <col min="15370" max="15370" width="11" style="57" bestFit="1" customWidth="1"/>
    <col min="15371" max="15371" width="18" style="57" bestFit="1" customWidth="1"/>
    <col min="15372" max="15372" width="11" style="57" bestFit="1" customWidth="1"/>
    <col min="15373" max="15617" width="9.33203125" style="57"/>
    <col min="15618" max="15618" width="75" style="57" customWidth="1"/>
    <col min="15619" max="15619" width="34.83203125" style="57" customWidth="1"/>
    <col min="15620" max="15620" width="23.5" style="57" customWidth="1"/>
    <col min="15621" max="15621" width="20.5" style="57" bestFit="1" customWidth="1"/>
    <col min="15622" max="15622" width="32.1640625" style="57" customWidth="1"/>
    <col min="15623" max="15623" width="19.1640625" style="57" bestFit="1" customWidth="1"/>
    <col min="15624" max="15624" width="18.1640625" style="57" bestFit="1" customWidth="1"/>
    <col min="15625" max="15625" width="18" style="57" bestFit="1" customWidth="1"/>
    <col min="15626" max="15626" width="11" style="57" bestFit="1" customWidth="1"/>
    <col min="15627" max="15627" width="18" style="57" bestFit="1" customWidth="1"/>
    <col min="15628" max="15628" width="11" style="57" bestFit="1" customWidth="1"/>
    <col min="15629" max="15873" width="9.33203125" style="57"/>
    <col min="15874" max="15874" width="75" style="57" customWidth="1"/>
    <col min="15875" max="15875" width="34.83203125" style="57" customWidth="1"/>
    <col min="15876" max="15876" width="23.5" style="57" customWidth="1"/>
    <col min="15877" max="15877" width="20.5" style="57" bestFit="1" customWidth="1"/>
    <col min="15878" max="15878" width="32.1640625" style="57" customWidth="1"/>
    <col min="15879" max="15879" width="19.1640625" style="57" bestFit="1" customWidth="1"/>
    <col min="15880" max="15880" width="18.1640625" style="57" bestFit="1" customWidth="1"/>
    <col min="15881" max="15881" width="18" style="57" bestFit="1" customWidth="1"/>
    <col min="15882" max="15882" width="11" style="57" bestFit="1" customWidth="1"/>
    <col min="15883" max="15883" width="18" style="57" bestFit="1" customWidth="1"/>
    <col min="15884" max="15884" width="11" style="57" bestFit="1" customWidth="1"/>
    <col min="15885" max="16129" width="9.33203125" style="57"/>
    <col min="16130" max="16130" width="75" style="57" customWidth="1"/>
    <col min="16131" max="16131" width="34.83203125" style="57" customWidth="1"/>
    <col min="16132" max="16132" width="23.5" style="57" customWidth="1"/>
    <col min="16133" max="16133" width="20.5" style="57" bestFit="1" customWidth="1"/>
    <col min="16134" max="16134" width="32.1640625" style="57" customWidth="1"/>
    <col min="16135" max="16135" width="19.1640625" style="57" bestFit="1" customWidth="1"/>
    <col min="16136" max="16136" width="18.1640625" style="57" bestFit="1" customWidth="1"/>
    <col min="16137" max="16137" width="18" style="57" bestFit="1" customWidth="1"/>
    <col min="16138" max="16138" width="11" style="57" bestFit="1" customWidth="1"/>
    <col min="16139" max="16139" width="18" style="57" bestFit="1" customWidth="1"/>
    <col min="16140" max="16140" width="11" style="57" bestFit="1" customWidth="1"/>
    <col min="16141" max="16384" width="9.33203125" style="57"/>
  </cols>
  <sheetData>
    <row r="1" spans="1:16" ht="15.75">
      <c r="A1" s="170" t="s">
        <v>2</v>
      </c>
      <c r="B1" s="170"/>
      <c r="C1" s="170"/>
      <c r="D1" s="170"/>
      <c r="E1" s="170"/>
      <c r="F1" s="170"/>
      <c r="G1" s="170"/>
      <c r="H1" s="170"/>
      <c r="I1" s="109"/>
      <c r="J1" s="109"/>
      <c r="K1" s="109"/>
    </row>
    <row r="2" spans="1:16" ht="18">
      <c r="B2" s="55"/>
      <c r="C2" s="55"/>
      <c r="D2" s="56"/>
      <c r="E2" s="56"/>
      <c r="F2" s="55"/>
      <c r="G2" s="55"/>
      <c r="H2" s="55"/>
      <c r="I2" s="59"/>
      <c r="J2" s="59"/>
      <c r="K2" s="59"/>
    </row>
    <row r="3" spans="1:16" ht="15.75" customHeight="1">
      <c r="A3" s="170" t="s">
        <v>57</v>
      </c>
      <c r="B3" s="170"/>
      <c r="C3" s="170"/>
      <c r="D3" s="170"/>
      <c r="E3" s="170"/>
      <c r="F3" s="170"/>
      <c r="G3" s="170"/>
      <c r="H3" s="170"/>
      <c r="I3" s="109"/>
      <c r="J3" s="109"/>
      <c r="K3" s="109"/>
    </row>
    <row r="4" spans="1:16" ht="18">
      <c r="B4" s="55"/>
      <c r="C4" s="55"/>
      <c r="D4" s="56"/>
      <c r="E4" s="56"/>
      <c r="F4" s="55"/>
      <c r="G4" s="55"/>
      <c r="H4" s="55"/>
      <c r="I4" s="59"/>
      <c r="J4" s="59"/>
      <c r="K4" s="59"/>
    </row>
    <row r="5" spans="1:16" ht="15.75" customHeight="1">
      <c r="A5" s="170" t="s">
        <v>58</v>
      </c>
      <c r="B5" s="170"/>
      <c r="C5" s="170"/>
      <c r="D5" s="170"/>
      <c r="E5" s="170"/>
      <c r="F5" s="170"/>
      <c r="G5" s="170"/>
      <c r="H5" s="170"/>
      <c r="I5" s="109"/>
      <c r="J5" s="109"/>
      <c r="K5" s="109"/>
    </row>
    <row r="6" spans="1:16" ht="18">
      <c r="B6" s="55"/>
      <c r="C6" s="55"/>
      <c r="D6" s="56"/>
      <c r="E6" s="56"/>
      <c r="F6" s="55"/>
      <c r="G6" s="55"/>
      <c r="H6" s="55"/>
      <c r="I6" s="59"/>
      <c r="J6" s="59"/>
      <c r="K6" s="59"/>
    </row>
    <row r="7" spans="1:16" s="62" customFormat="1" ht="57" customHeight="1">
      <c r="A7" s="168" t="s">
        <v>10</v>
      </c>
      <c r="B7" s="168"/>
      <c r="C7" s="60" t="str">
        <f t="shared" ref="C7:H7" si="0">UPPER(C10)</f>
        <v xml:space="preserve">OSTVARENJE/IZVRŠENJE 
01.2024. - 06.2024. </v>
      </c>
      <c r="D7" s="61" t="str">
        <f t="shared" si="0"/>
        <v xml:space="preserve">IZVORNI PLAN ILI REBALANS 
2025. </v>
      </c>
      <c r="E7" s="61" t="str">
        <f t="shared" si="0"/>
        <v xml:space="preserve">TEKUĆI PLAN 
2025. </v>
      </c>
      <c r="F7" s="60" t="str">
        <f t="shared" si="0"/>
        <v xml:space="preserve">OSTVARENJE/IZVRŠENJE 
01.2025. - 06.2025. </v>
      </c>
      <c r="G7" s="60" t="str">
        <f t="shared" si="0"/>
        <v>INDEKS
(5)/(2)</v>
      </c>
      <c r="H7" s="60" t="str">
        <f t="shared" si="0"/>
        <v>INDEKS
(5)/(4)</v>
      </c>
    </row>
    <row r="8" spans="1:16" s="66" customFormat="1" ht="12.75" customHeight="1">
      <c r="A8" s="169">
        <v>1</v>
      </c>
      <c r="B8" s="169"/>
      <c r="C8" s="63">
        <v>2</v>
      </c>
      <c r="D8" s="64">
        <v>3</v>
      </c>
      <c r="E8" s="64">
        <v>4.3333333333333304</v>
      </c>
      <c r="F8" s="63">
        <v>5.0833333333333304</v>
      </c>
      <c r="G8" s="63">
        <v>6</v>
      </c>
      <c r="H8" s="63">
        <v>7</v>
      </c>
      <c r="I8" s="65"/>
      <c r="J8" s="65"/>
      <c r="K8" s="65"/>
      <c r="L8" s="65"/>
    </row>
    <row r="9" spans="1:16" s="66" customFormat="1">
      <c r="B9" s="87" t="s">
        <v>59</v>
      </c>
      <c r="C9" s="67">
        <f>C12</f>
        <v>8649065.6899999995</v>
      </c>
      <c r="D9" s="67">
        <f t="shared" ref="D9:H9" si="1">D12</f>
        <v>26223252</v>
      </c>
      <c r="E9" s="67">
        <f t="shared" si="1"/>
        <v>26223252</v>
      </c>
      <c r="F9" s="67">
        <f t="shared" si="1"/>
        <v>10263440.720000001</v>
      </c>
      <c r="G9" s="67">
        <f t="shared" si="1"/>
        <v>117.611582857306</v>
      </c>
      <c r="H9" s="67">
        <f t="shared" si="1"/>
        <v>39.028929760613998</v>
      </c>
      <c r="I9" s="65"/>
      <c r="J9" s="65"/>
      <c r="K9" s="65"/>
      <c r="L9" s="65"/>
    </row>
    <row r="10" spans="1:16" ht="38.25" hidden="1">
      <c r="B10" s="68" t="s">
        <v>5</v>
      </c>
      <c r="C10" s="69" t="s">
        <v>266</v>
      </c>
      <c r="D10" s="70" t="s">
        <v>267</v>
      </c>
      <c r="E10" s="70" t="s">
        <v>268</v>
      </c>
      <c r="F10" s="69" t="s">
        <v>269</v>
      </c>
      <c r="G10" s="69" t="s">
        <v>36</v>
      </c>
      <c r="H10" s="69" t="s">
        <v>37</v>
      </c>
      <c r="I10" s="65"/>
      <c r="J10" s="65"/>
      <c r="K10" s="65"/>
      <c r="L10" s="65"/>
    </row>
    <row r="11" spans="1:16" hidden="1">
      <c r="B11" s="68" t="s">
        <v>5</v>
      </c>
      <c r="C11" s="71" t="s">
        <v>6</v>
      </c>
      <c r="D11" s="72" t="s">
        <v>6</v>
      </c>
      <c r="E11" s="72" t="s">
        <v>6</v>
      </c>
      <c r="F11" s="71" t="s">
        <v>6</v>
      </c>
      <c r="G11" s="71" t="s">
        <v>5</v>
      </c>
      <c r="H11" s="71" t="s">
        <v>5</v>
      </c>
    </row>
    <row r="12" spans="1:16" hidden="1">
      <c r="B12" s="73" t="s">
        <v>7</v>
      </c>
      <c r="C12" s="74">
        <f>C13+C16+C19+C22</f>
        <v>8649065.6899999995</v>
      </c>
      <c r="D12" s="74">
        <f t="shared" ref="D12:F12" si="2">D13+D16+D19+D22</f>
        <v>26223252</v>
      </c>
      <c r="E12" s="74">
        <f t="shared" si="2"/>
        <v>26223252</v>
      </c>
      <c r="F12" s="74">
        <f t="shared" si="2"/>
        <v>10263440.720000001</v>
      </c>
      <c r="G12" s="74">
        <v>117.611582857306</v>
      </c>
      <c r="H12" s="74">
        <v>39.028929760613998</v>
      </c>
      <c r="I12" s="76"/>
      <c r="J12" s="76"/>
      <c r="K12" s="76"/>
      <c r="L12" s="76"/>
      <c r="M12" s="76"/>
      <c r="N12" s="76"/>
      <c r="O12" s="76"/>
      <c r="P12" s="76"/>
    </row>
    <row r="13" spans="1:16" s="90" customFormat="1">
      <c r="A13" s="81" t="s">
        <v>60</v>
      </c>
      <c r="B13" s="88" t="s">
        <v>61</v>
      </c>
      <c r="C13" s="78">
        <v>27039.64</v>
      </c>
      <c r="D13" s="79">
        <v>257418</v>
      </c>
      <c r="E13" s="79">
        <v>257418</v>
      </c>
      <c r="F13" s="78">
        <v>148930.98000000001</v>
      </c>
      <c r="G13" s="78">
        <v>550.78758445008896</v>
      </c>
      <c r="H13" s="78">
        <v>57.855697736754998</v>
      </c>
      <c r="I13" s="89"/>
      <c r="J13" s="89"/>
      <c r="K13" s="89"/>
      <c r="L13" s="89"/>
      <c r="M13" s="89"/>
      <c r="N13" s="89"/>
      <c r="O13" s="89"/>
    </row>
    <row r="14" spans="1:16" s="90" customFormat="1" ht="12.75" customHeight="1">
      <c r="A14" s="83" t="s">
        <v>62</v>
      </c>
      <c r="B14" s="91" t="s">
        <v>63</v>
      </c>
      <c r="C14" s="78">
        <v>27039.64</v>
      </c>
      <c r="D14" s="78"/>
      <c r="E14" s="78"/>
      <c r="F14" s="78">
        <v>148930.98000000001</v>
      </c>
      <c r="G14" s="78">
        <v>550.78758445008896</v>
      </c>
      <c r="H14" s="78"/>
      <c r="I14" s="89"/>
      <c r="J14" s="89"/>
      <c r="K14" s="89"/>
      <c r="L14" s="89"/>
      <c r="M14" s="89"/>
      <c r="N14" s="89"/>
      <c r="O14" s="89"/>
    </row>
    <row r="15" spans="1:16" s="90" customFormat="1" ht="12.75" customHeight="1">
      <c r="A15" s="92" t="s">
        <v>64</v>
      </c>
      <c r="B15" s="91" t="s">
        <v>65</v>
      </c>
      <c r="C15" s="78">
        <v>27039.64</v>
      </c>
      <c r="D15" s="78"/>
      <c r="E15" s="78"/>
      <c r="F15" s="78">
        <v>148930.98000000001</v>
      </c>
      <c r="G15" s="78">
        <v>550.78758445008896</v>
      </c>
      <c r="H15" s="78"/>
      <c r="I15" s="89"/>
      <c r="J15" s="89"/>
      <c r="K15" s="89"/>
      <c r="L15" s="89"/>
      <c r="M15" s="89"/>
      <c r="N15" s="89"/>
      <c r="O15" s="89"/>
    </row>
    <row r="16" spans="1:16" s="90" customFormat="1" ht="12.75" customHeight="1">
      <c r="A16" s="81" t="s">
        <v>66</v>
      </c>
      <c r="B16" s="88" t="s">
        <v>67</v>
      </c>
      <c r="C16" s="78">
        <v>36299.89</v>
      </c>
      <c r="D16" s="79">
        <v>55000</v>
      </c>
      <c r="E16" s="79">
        <v>55000</v>
      </c>
      <c r="F16" s="78">
        <v>37541.300000000003</v>
      </c>
      <c r="G16" s="78">
        <v>103.419872622204</v>
      </c>
      <c r="H16" s="78">
        <v>68.256909090909105</v>
      </c>
      <c r="I16" s="89"/>
      <c r="J16" s="89"/>
      <c r="K16" s="89"/>
      <c r="L16" s="89"/>
      <c r="M16" s="89"/>
      <c r="N16" s="89"/>
      <c r="O16" s="89"/>
    </row>
    <row r="17" spans="1:16" s="90" customFormat="1" ht="12.75" customHeight="1">
      <c r="A17" s="83" t="s">
        <v>68</v>
      </c>
      <c r="B17" s="91" t="s">
        <v>69</v>
      </c>
      <c r="C17" s="78">
        <v>36299.89</v>
      </c>
      <c r="D17" s="78"/>
      <c r="E17" s="78"/>
      <c r="F17" s="78">
        <v>37541.300000000003</v>
      </c>
      <c r="G17" s="78">
        <v>103.419872622204</v>
      </c>
      <c r="H17" s="78"/>
      <c r="I17" s="89"/>
      <c r="J17" s="89"/>
      <c r="K17" s="89"/>
      <c r="L17" s="89"/>
      <c r="M17" s="89"/>
      <c r="N17" s="89"/>
      <c r="O17" s="89"/>
    </row>
    <row r="18" spans="1:16" s="90" customFormat="1" ht="12.75" customHeight="1">
      <c r="A18" s="92" t="s">
        <v>70</v>
      </c>
      <c r="B18" s="91" t="s">
        <v>71</v>
      </c>
      <c r="C18" s="78">
        <v>36299.89</v>
      </c>
      <c r="D18" s="78"/>
      <c r="E18" s="78"/>
      <c r="F18" s="78">
        <v>37541.300000000003</v>
      </c>
      <c r="G18" s="78">
        <v>103.419872622204</v>
      </c>
      <c r="H18" s="78"/>
      <c r="I18" s="89"/>
      <c r="J18" s="89"/>
      <c r="K18" s="89"/>
      <c r="L18" s="89"/>
      <c r="M18" s="89"/>
      <c r="N18" s="89"/>
      <c r="O18" s="89"/>
    </row>
    <row r="19" spans="1:16" s="90" customFormat="1" ht="12.75" customHeight="1">
      <c r="A19" s="81" t="s">
        <v>72</v>
      </c>
      <c r="B19" s="88" t="s">
        <v>73</v>
      </c>
      <c r="C19" s="78">
        <v>39124.800000000003</v>
      </c>
      <c r="D19" s="79">
        <v>156110</v>
      </c>
      <c r="E19" s="79">
        <v>156110</v>
      </c>
      <c r="F19" s="78">
        <v>25175.3</v>
      </c>
      <c r="G19" s="78">
        <v>64.346143622459394</v>
      </c>
      <c r="H19" s="78">
        <v>16.1266414707578</v>
      </c>
      <c r="I19" s="89"/>
      <c r="J19" s="89"/>
      <c r="K19" s="89"/>
      <c r="L19" s="89"/>
      <c r="M19" s="89"/>
      <c r="N19" s="89"/>
      <c r="O19" s="89"/>
    </row>
    <row r="20" spans="1:16" s="90" customFormat="1" ht="12.75" customHeight="1">
      <c r="A20" s="83" t="s">
        <v>74</v>
      </c>
      <c r="B20" s="91" t="s">
        <v>75</v>
      </c>
      <c r="C20" s="78">
        <v>39124.800000000003</v>
      </c>
      <c r="D20" s="78"/>
      <c r="E20" s="78"/>
      <c r="F20" s="78">
        <v>25175.3</v>
      </c>
      <c r="G20" s="78">
        <v>64.346143622459394</v>
      </c>
      <c r="H20" s="78"/>
      <c r="I20" s="89"/>
      <c r="J20" s="89"/>
      <c r="K20" s="89"/>
      <c r="L20" s="89"/>
      <c r="M20" s="89"/>
      <c r="N20" s="89"/>
      <c r="O20" s="89"/>
    </row>
    <row r="21" spans="1:16" s="90" customFormat="1">
      <c r="A21" s="92" t="s">
        <v>76</v>
      </c>
      <c r="B21" s="91" t="s">
        <v>77</v>
      </c>
      <c r="C21" s="78">
        <v>39124.800000000003</v>
      </c>
      <c r="D21" s="78"/>
      <c r="E21" s="78"/>
      <c r="F21" s="78">
        <v>25175.3</v>
      </c>
      <c r="G21" s="78">
        <v>64.346143622459394</v>
      </c>
      <c r="H21" s="78"/>
      <c r="I21" s="89"/>
      <c r="J21" s="89"/>
      <c r="K21" s="89"/>
      <c r="L21" s="89"/>
      <c r="M21" s="89"/>
      <c r="N21" s="89"/>
      <c r="O21" s="89"/>
    </row>
    <row r="22" spans="1:16">
      <c r="A22" s="81">
        <v>67</v>
      </c>
      <c r="B22" s="93" t="s">
        <v>78</v>
      </c>
      <c r="C22" s="78">
        <v>8546601.3599999994</v>
      </c>
      <c r="D22" s="79">
        <v>25754724</v>
      </c>
      <c r="E22" s="79">
        <v>25754724</v>
      </c>
      <c r="F22" s="78">
        <v>10051793.140000001</v>
      </c>
      <c r="G22" s="78">
        <v>117.611582857306</v>
      </c>
      <c r="H22" s="78">
        <v>39.028929760613998</v>
      </c>
      <c r="I22" s="80"/>
      <c r="J22" s="80"/>
      <c r="K22" s="80"/>
      <c r="L22" s="80"/>
      <c r="M22" s="80"/>
      <c r="N22" s="80"/>
      <c r="O22" s="80"/>
      <c r="P22" s="80"/>
    </row>
    <row r="23" spans="1:16">
      <c r="A23" s="83">
        <v>671</v>
      </c>
      <c r="B23" s="94" t="s">
        <v>78</v>
      </c>
      <c r="C23" s="78">
        <v>8546601.3599999994</v>
      </c>
      <c r="D23" s="79"/>
      <c r="E23" s="79"/>
      <c r="F23" s="78">
        <v>10051793.140000001</v>
      </c>
      <c r="G23" s="78">
        <v>117.611582857306</v>
      </c>
      <c r="H23" s="82"/>
      <c r="I23" s="80"/>
      <c r="J23" s="80"/>
      <c r="K23" s="80"/>
      <c r="L23" s="80"/>
      <c r="M23" s="80"/>
      <c r="N23" s="80"/>
      <c r="O23" s="80"/>
      <c r="P23" s="80"/>
    </row>
    <row r="24" spans="1:16">
      <c r="A24" s="92">
        <v>6711</v>
      </c>
      <c r="B24" s="95" t="s">
        <v>79</v>
      </c>
      <c r="C24" s="78">
        <v>8471093.4900000002</v>
      </c>
      <c r="D24" s="79"/>
      <c r="E24" s="79"/>
      <c r="F24" s="78">
        <v>9932487.9299999997</v>
      </c>
      <c r="G24" s="78">
        <v>117.25154422773301</v>
      </c>
      <c r="H24" s="82"/>
      <c r="I24" s="80"/>
      <c r="J24" s="80"/>
      <c r="K24" s="80"/>
      <c r="L24" s="80"/>
      <c r="M24" s="80"/>
      <c r="N24" s="80"/>
      <c r="O24" s="80"/>
      <c r="P24" s="80"/>
    </row>
    <row r="25" spans="1:16">
      <c r="A25" s="92">
        <v>6712</v>
      </c>
      <c r="B25" s="95" t="s">
        <v>79</v>
      </c>
      <c r="C25" s="78">
        <v>75507.87</v>
      </c>
      <c r="D25" s="79"/>
      <c r="E25" s="79"/>
      <c r="F25" s="78">
        <v>119305.21</v>
      </c>
      <c r="G25" s="78">
        <v>158.00367564334701</v>
      </c>
      <c r="H25" s="82"/>
      <c r="I25" s="80"/>
      <c r="J25" s="80"/>
      <c r="K25" s="80"/>
      <c r="L25" s="80"/>
      <c r="M25" s="80"/>
      <c r="N25" s="80"/>
      <c r="O25" s="80"/>
      <c r="P25" s="80"/>
    </row>
    <row r="26" spans="1:16">
      <c r="A26" s="92">
        <v>6714</v>
      </c>
      <c r="B26" s="95" t="s">
        <v>80</v>
      </c>
      <c r="C26" s="82"/>
      <c r="D26" s="79"/>
      <c r="E26" s="79"/>
      <c r="F26" s="82"/>
      <c r="G26" s="82"/>
      <c r="H26" s="82"/>
      <c r="I26" s="80"/>
      <c r="J26" s="80"/>
      <c r="K26" s="80"/>
      <c r="L26" s="80"/>
      <c r="M26" s="80"/>
      <c r="N26" s="80"/>
      <c r="O26" s="80"/>
      <c r="P26" s="80"/>
    </row>
    <row r="27" spans="1:16" s="96" customFormat="1">
      <c r="B27" s="97" t="s">
        <v>81</v>
      </c>
      <c r="C27" s="67">
        <f t="shared" ref="C27:H27" si="3">C30</f>
        <v>8646829.3200000003</v>
      </c>
      <c r="D27" s="67">
        <f t="shared" si="3"/>
        <v>26270206</v>
      </c>
      <c r="E27" s="67">
        <f t="shared" si="3"/>
        <v>26270206</v>
      </c>
      <c r="F27" s="67">
        <f t="shared" si="3"/>
        <v>10115846.1</v>
      </c>
      <c r="G27" s="67">
        <f t="shared" si="3"/>
        <v>116.989080339567</v>
      </c>
      <c r="H27" s="67">
        <f t="shared" si="3"/>
        <v>38.506915781322803</v>
      </c>
      <c r="I27" s="31"/>
      <c r="J27" s="31"/>
      <c r="K27" s="31"/>
      <c r="L27" s="31"/>
    </row>
    <row r="28" spans="1:16" s="90" customFormat="1" ht="38.25" hidden="1">
      <c r="A28" s="68" t="s">
        <v>5</v>
      </c>
      <c r="B28" s="68" t="s">
        <v>5</v>
      </c>
      <c r="C28" s="69" t="s">
        <v>48</v>
      </c>
      <c r="D28" s="69" t="s">
        <v>41</v>
      </c>
      <c r="E28" s="69" t="s">
        <v>40</v>
      </c>
      <c r="F28" s="69" t="s">
        <v>49</v>
      </c>
      <c r="G28" s="69" t="s">
        <v>36</v>
      </c>
      <c r="H28" s="69" t="s">
        <v>37</v>
      </c>
      <c r="I28" s="31"/>
      <c r="J28" s="31"/>
      <c r="K28" s="31"/>
      <c r="L28" s="31"/>
    </row>
    <row r="29" spans="1:16" s="90" customFormat="1" hidden="1">
      <c r="A29" s="68" t="s">
        <v>31</v>
      </c>
      <c r="B29" s="68" t="s">
        <v>5</v>
      </c>
      <c r="C29" s="71" t="s">
        <v>6</v>
      </c>
      <c r="D29" s="71" t="s">
        <v>6</v>
      </c>
      <c r="E29" s="71" t="s">
        <v>6</v>
      </c>
      <c r="F29" s="71" t="s">
        <v>6</v>
      </c>
      <c r="G29" s="71" t="s">
        <v>5</v>
      </c>
      <c r="H29" s="71" t="s">
        <v>5</v>
      </c>
      <c r="I29" s="31"/>
      <c r="J29" s="31"/>
      <c r="K29" s="31"/>
      <c r="L29" s="31"/>
    </row>
    <row r="30" spans="1:16" s="90" customFormat="1" hidden="1">
      <c r="A30" s="98" t="s">
        <v>82</v>
      </c>
      <c r="B30" s="98" t="s">
        <v>5</v>
      </c>
      <c r="C30" s="99">
        <v>8646829.3200000003</v>
      </c>
      <c r="D30" s="100">
        <v>26270206</v>
      </c>
      <c r="E30" s="100">
        <v>26270206</v>
      </c>
      <c r="F30" s="99">
        <v>10115846.1</v>
      </c>
      <c r="G30" s="99">
        <v>116.989080339567</v>
      </c>
      <c r="H30" s="99">
        <v>38.506915781322803</v>
      </c>
      <c r="I30" s="31"/>
      <c r="J30" s="31"/>
      <c r="K30" s="31"/>
      <c r="L30" s="31"/>
    </row>
    <row r="31" spans="1:16" s="90" customFormat="1">
      <c r="A31" s="73" t="s">
        <v>32</v>
      </c>
      <c r="B31" s="101" t="s">
        <v>33</v>
      </c>
      <c r="C31" s="74">
        <v>8564521.4499999993</v>
      </c>
      <c r="D31" s="75">
        <v>24497221</v>
      </c>
      <c r="E31" s="75">
        <v>24497221</v>
      </c>
      <c r="F31" s="74">
        <v>9996540.8900000006</v>
      </c>
      <c r="G31" s="74">
        <v>116.720367254145</v>
      </c>
      <c r="H31" s="74">
        <v>40.806836375440298</v>
      </c>
      <c r="I31" s="102"/>
      <c r="J31" s="102"/>
      <c r="K31" s="102"/>
      <c r="L31" s="102"/>
      <c r="M31" s="103"/>
      <c r="N31" s="103"/>
      <c r="O31" s="103"/>
    </row>
    <row r="32" spans="1:16" s="90" customFormat="1">
      <c r="A32" s="77" t="s">
        <v>83</v>
      </c>
      <c r="B32" s="104" t="s">
        <v>84</v>
      </c>
      <c r="C32" s="78">
        <v>6777495.1200000001</v>
      </c>
      <c r="D32" s="79">
        <v>17530972</v>
      </c>
      <c r="E32" s="79">
        <v>17530972</v>
      </c>
      <c r="F32" s="78">
        <v>7886692.2199999997</v>
      </c>
      <c r="G32" s="78">
        <v>116.365885631209</v>
      </c>
      <c r="H32" s="78">
        <v>44.987193066077602</v>
      </c>
      <c r="I32" s="105"/>
      <c r="J32" s="105"/>
      <c r="K32" s="105"/>
      <c r="L32" s="105"/>
      <c r="M32" s="89"/>
      <c r="N32" s="89"/>
      <c r="O32" s="89"/>
    </row>
    <row r="33" spans="1:15" s="90" customFormat="1">
      <c r="A33" s="81" t="s">
        <v>85</v>
      </c>
      <c r="B33" s="88" t="s">
        <v>86</v>
      </c>
      <c r="C33" s="78">
        <v>5618016.3899999997</v>
      </c>
      <c r="D33" s="82"/>
      <c r="E33" s="82"/>
      <c r="F33" s="78">
        <v>6525143.04</v>
      </c>
      <c r="G33" s="78">
        <v>116.146742676199</v>
      </c>
      <c r="H33" s="82"/>
      <c r="I33" s="105"/>
      <c r="J33" s="105"/>
      <c r="K33" s="105"/>
      <c r="L33" s="105"/>
      <c r="M33" s="89"/>
      <c r="N33" s="89"/>
      <c r="O33" s="89"/>
    </row>
    <row r="34" spans="1:15" s="90" customFormat="1">
      <c r="A34" s="83" t="s">
        <v>87</v>
      </c>
      <c r="B34" s="91" t="s">
        <v>88</v>
      </c>
      <c r="C34" s="78">
        <v>5509220.5099999998</v>
      </c>
      <c r="D34" s="82"/>
      <c r="E34" s="82"/>
      <c r="F34" s="78">
        <v>6431221.1799999997</v>
      </c>
      <c r="G34" s="78">
        <v>116.735592055654</v>
      </c>
      <c r="H34" s="82"/>
      <c r="I34" s="105"/>
      <c r="J34" s="105"/>
      <c r="K34" s="105"/>
      <c r="L34" s="105"/>
      <c r="M34" s="89"/>
      <c r="N34" s="89"/>
      <c r="O34" s="89"/>
    </row>
    <row r="35" spans="1:15" s="90" customFormat="1">
      <c r="A35" s="83" t="s">
        <v>89</v>
      </c>
      <c r="B35" s="91" t="s">
        <v>90</v>
      </c>
      <c r="C35" s="78">
        <v>108795.88</v>
      </c>
      <c r="D35" s="82"/>
      <c r="E35" s="82"/>
      <c r="F35" s="78">
        <v>93921.86</v>
      </c>
      <c r="G35" s="78">
        <v>86.328508028061407</v>
      </c>
      <c r="H35" s="82"/>
      <c r="I35" s="105"/>
      <c r="J35" s="105"/>
      <c r="K35" s="105"/>
      <c r="L35" s="105"/>
      <c r="M35" s="89"/>
      <c r="N35" s="89"/>
      <c r="O35" s="89"/>
    </row>
    <row r="36" spans="1:15" s="90" customFormat="1" ht="35.25" customHeight="1">
      <c r="A36" s="81" t="s">
        <v>91</v>
      </c>
      <c r="B36" s="88" t="s">
        <v>92</v>
      </c>
      <c r="C36" s="78">
        <v>254516.65</v>
      </c>
      <c r="D36" s="82"/>
      <c r="E36" s="82"/>
      <c r="F36" s="78">
        <v>291708.03000000003</v>
      </c>
      <c r="G36" s="78">
        <v>114.612552852633</v>
      </c>
      <c r="H36" s="82"/>
      <c r="I36" s="105"/>
      <c r="J36" s="105"/>
      <c r="K36" s="105"/>
      <c r="L36" s="105"/>
      <c r="M36" s="89"/>
      <c r="N36" s="89"/>
      <c r="O36" s="89"/>
    </row>
    <row r="37" spans="1:15" s="90" customFormat="1">
      <c r="A37" s="83" t="s">
        <v>93</v>
      </c>
      <c r="B37" s="91" t="s">
        <v>92</v>
      </c>
      <c r="C37" s="78">
        <v>254516.65</v>
      </c>
      <c r="D37" s="82"/>
      <c r="E37" s="82"/>
      <c r="F37" s="78">
        <v>291708.03000000003</v>
      </c>
      <c r="G37" s="78">
        <v>114.612552852633</v>
      </c>
      <c r="H37" s="82"/>
      <c r="I37" s="105"/>
      <c r="J37" s="105"/>
      <c r="K37" s="105"/>
      <c r="L37" s="105"/>
      <c r="M37" s="89"/>
      <c r="N37" s="89"/>
      <c r="O37" s="89"/>
    </row>
    <row r="38" spans="1:15" s="90" customFormat="1">
      <c r="A38" s="81" t="s">
        <v>94</v>
      </c>
      <c r="B38" s="88" t="s">
        <v>95</v>
      </c>
      <c r="C38" s="78">
        <v>904962.08</v>
      </c>
      <c r="D38" s="82"/>
      <c r="E38" s="82"/>
      <c r="F38" s="78">
        <v>1069841.1499999999</v>
      </c>
      <c r="G38" s="78">
        <v>118.219445172775</v>
      </c>
      <c r="H38" s="82"/>
      <c r="I38" s="105"/>
      <c r="J38" s="105"/>
      <c r="K38" s="105"/>
      <c r="L38" s="105"/>
      <c r="M38" s="89"/>
      <c r="N38" s="89"/>
      <c r="O38" s="89"/>
    </row>
    <row r="39" spans="1:15" s="90" customFormat="1">
      <c r="A39" s="83" t="s">
        <v>96</v>
      </c>
      <c r="B39" s="91" t="s">
        <v>97</v>
      </c>
      <c r="C39" s="78">
        <v>904962.08</v>
      </c>
      <c r="D39" s="82"/>
      <c r="E39" s="82"/>
      <c r="F39" s="78">
        <v>1069841.1499999999</v>
      </c>
      <c r="G39" s="78">
        <v>118.219445172775</v>
      </c>
      <c r="H39" s="82"/>
      <c r="I39" s="105"/>
      <c r="J39" s="105"/>
      <c r="K39" s="105"/>
      <c r="L39" s="105"/>
      <c r="M39" s="89"/>
      <c r="N39" s="89"/>
      <c r="O39" s="89"/>
    </row>
    <row r="40" spans="1:15" s="90" customFormat="1">
      <c r="A40" s="77" t="s">
        <v>98</v>
      </c>
      <c r="B40" s="104" t="s">
        <v>99</v>
      </c>
      <c r="C40" s="78">
        <v>1781639.96</v>
      </c>
      <c r="D40" s="79">
        <v>6956049</v>
      </c>
      <c r="E40" s="79">
        <v>6956049</v>
      </c>
      <c r="F40" s="78">
        <v>2109845.9300000002</v>
      </c>
      <c r="G40" s="78">
        <v>118.421565376205</v>
      </c>
      <c r="H40" s="78">
        <v>30.3310964313219</v>
      </c>
      <c r="I40" s="105"/>
      <c r="J40" s="105"/>
      <c r="K40" s="105"/>
      <c r="L40" s="105"/>
      <c r="M40" s="89"/>
      <c r="N40" s="89"/>
      <c r="O40" s="89"/>
    </row>
    <row r="41" spans="1:15" s="90" customFormat="1">
      <c r="A41" s="81" t="s">
        <v>100</v>
      </c>
      <c r="B41" s="88" t="s">
        <v>101</v>
      </c>
      <c r="C41" s="78">
        <v>284389.94</v>
      </c>
      <c r="D41" s="82"/>
      <c r="E41" s="82"/>
      <c r="F41" s="78">
        <v>310048.15999999997</v>
      </c>
      <c r="G41" s="78">
        <v>109.022196776721</v>
      </c>
      <c r="H41" s="82"/>
      <c r="I41" s="105"/>
      <c r="J41" s="105"/>
      <c r="K41" s="105"/>
      <c r="L41" s="105"/>
      <c r="M41" s="89"/>
      <c r="N41" s="89"/>
      <c r="O41" s="89"/>
    </row>
    <row r="42" spans="1:15" s="90" customFormat="1">
      <c r="A42" s="83" t="s">
        <v>102</v>
      </c>
      <c r="B42" s="91" t="s">
        <v>103</v>
      </c>
      <c r="C42" s="78">
        <v>126664</v>
      </c>
      <c r="D42" s="82"/>
      <c r="E42" s="82"/>
      <c r="F42" s="78">
        <v>144534.01999999999</v>
      </c>
      <c r="G42" s="78">
        <v>114.108207541211</v>
      </c>
      <c r="H42" s="82"/>
      <c r="I42" s="105"/>
      <c r="J42" s="105"/>
      <c r="K42" s="105"/>
      <c r="L42" s="105"/>
      <c r="M42" s="89"/>
      <c r="N42" s="89"/>
      <c r="O42" s="89"/>
    </row>
    <row r="43" spans="1:15" s="90" customFormat="1">
      <c r="A43" s="83" t="s">
        <v>104</v>
      </c>
      <c r="B43" s="91" t="s">
        <v>105</v>
      </c>
      <c r="C43" s="78">
        <v>135646.46</v>
      </c>
      <c r="D43" s="82"/>
      <c r="E43" s="82"/>
      <c r="F43" s="78">
        <v>140336.44</v>
      </c>
      <c r="G43" s="78">
        <v>103.45750268750101</v>
      </c>
      <c r="H43" s="82"/>
      <c r="I43" s="105"/>
      <c r="J43" s="105"/>
      <c r="K43" s="105"/>
      <c r="L43" s="105"/>
      <c r="M43" s="89"/>
      <c r="N43" s="89"/>
      <c r="O43" s="89"/>
    </row>
    <row r="44" spans="1:15" s="90" customFormat="1">
      <c r="A44" s="83" t="s">
        <v>106</v>
      </c>
      <c r="B44" s="91" t="s">
        <v>107</v>
      </c>
      <c r="C44" s="78">
        <v>14067.58</v>
      </c>
      <c r="D44" s="82"/>
      <c r="E44" s="82"/>
      <c r="F44" s="78">
        <v>15911.93</v>
      </c>
      <c r="G44" s="78">
        <v>113.110641631325</v>
      </c>
      <c r="H44" s="82"/>
      <c r="I44" s="105"/>
      <c r="J44" s="105"/>
      <c r="K44" s="105"/>
      <c r="L44" s="105"/>
      <c r="M44" s="89"/>
      <c r="N44" s="89"/>
      <c r="O44" s="89"/>
    </row>
    <row r="45" spans="1:15" s="90" customFormat="1">
      <c r="A45" s="83" t="s">
        <v>108</v>
      </c>
      <c r="B45" s="91" t="s">
        <v>109</v>
      </c>
      <c r="C45" s="78">
        <v>8011.9</v>
      </c>
      <c r="D45" s="82"/>
      <c r="E45" s="82"/>
      <c r="F45" s="78">
        <v>9265.77</v>
      </c>
      <c r="G45" s="78">
        <v>115.65009548296899</v>
      </c>
      <c r="H45" s="82"/>
      <c r="I45" s="105"/>
      <c r="J45" s="105"/>
      <c r="K45" s="105"/>
      <c r="L45" s="105"/>
      <c r="M45" s="89"/>
      <c r="N45" s="89"/>
      <c r="O45" s="89"/>
    </row>
    <row r="46" spans="1:15" s="90" customFormat="1">
      <c r="A46" s="81" t="s">
        <v>110</v>
      </c>
      <c r="B46" s="88" t="s">
        <v>111</v>
      </c>
      <c r="C46" s="78">
        <v>130421.88</v>
      </c>
      <c r="D46" s="82"/>
      <c r="E46" s="82"/>
      <c r="F46" s="78">
        <v>136398.76999999999</v>
      </c>
      <c r="G46" s="78">
        <v>104.582735657545</v>
      </c>
      <c r="H46" s="82"/>
      <c r="I46" s="105"/>
      <c r="J46" s="105"/>
      <c r="K46" s="105"/>
      <c r="L46" s="105"/>
      <c r="M46" s="89"/>
      <c r="N46" s="89"/>
      <c r="O46" s="89"/>
    </row>
    <row r="47" spans="1:15" s="90" customFormat="1">
      <c r="A47" s="83" t="s">
        <v>112</v>
      </c>
      <c r="B47" s="91" t="s">
        <v>113</v>
      </c>
      <c r="C47" s="78">
        <v>22950.68</v>
      </c>
      <c r="D47" s="82"/>
      <c r="E47" s="82"/>
      <c r="F47" s="78">
        <v>28264.82</v>
      </c>
      <c r="G47" s="78">
        <v>123.154608055186</v>
      </c>
      <c r="H47" s="82"/>
      <c r="I47" s="105"/>
      <c r="J47" s="105"/>
      <c r="K47" s="105"/>
      <c r="L47" s="105"/>
      <c r="M47" s="89"/>
      <c r="N47" s="89"/>
      <c r="O47" s="89"/>
    </row>
    <row r="48" spans="1:15" s="90" customFormat="1">
      <c r="A48" s="83" t="s">
        <v>114</v>
      </c>
      <c r="B48" s="91" t="s">
        <v>115</v>
      </c>
      <c r="C48" s="78">
        <v>5496.98</v>
      </c>
      <c r="D48" s="82"/>
      <c r="E48" s="82"/>
      <c r="F48" s="78">
        <v>3964.22</v>
      </c>
      <c r="G48" s="78">
        <v>72.116325691561599</v>
      </c>
      <c r="H48" s="82"/>
      <c r="I48" s="105"/>
      <c r="J48" s="105"/>
      <c r="K48" s="105"/>
      <c r="L48" s="105"/>
      <c r="M48" s="89"/>
      <c r="N48" s="89"/>
      <c r="O48" s="89"/>
    </row>
    <row r="49" spans="1:15" s="90" customFormat="1">
      <c r="A49" s="83" t="s">
        <v>116</v>
      </c>
      <c r="B49" s="91" t="s">
        <v>117</v>
      </c>
      <c r="C49" s="78">
        <v>100798.96</v>
      </c>
      <c r="D49" s="82"/>
      <c r="E49" s="82"/>
      <c r="F49" s="78">
        <v>101454.3</v>
      </c>
      <c r="G49" s="78">
        <v>100.65014559674</v>
      </c>
      <c r="H49" s="82"/>
      <c r="I49" s="105"/>
      <c r="J49" s="105"/>
      <c r="K49" s="105"/>
      <c r="L49" s="105"/>
      <c r="M49" s="89"/>
      <c r="N49" s="89"/>
      <c r="O49" s="89"/>
    </row>
    <row r="50" spans="1:15" s="90" customFormat="1">
      <c r="A50" s="83" t="s">
        <v>118</v>
      </c>
      <c r="B50" s="91" t="s">
        <v>119</v>
      </c>
      <c r="C50" s="78">
        <v>35.51</v>
      </c>
      <c r="D50" s="82"/>
      <c r="E50" s="82"/>
      <c r="F50" s="78">
        <v>2679.93</v>
      </c>
      <c r="G50" s="78">
        <v>7546.9726837510598</v>
      </c>
      <c r="H50" s="82"/>
      <c r="I50" s="89"/>
      <c r="J50" s="89"/>
      <c r="K50" s="89"/>
      <c r="L50" s="89"/>
      <c r="M50" s="89"/>
      <c r="N50" s="89"/>
      <c r="O50" s="89"/>
    </row>
    <row r="51" spans="1:15" s="90" customFormat="1">
      <c r="A51" s="83" t="s">
        <v>120</v>
      </c>
      <c r="B51" s="91" t="s">
        <v>121</v>
      </c>
      <c r="C51" s="78">
        <v>945</v>
      </c>
      <c r="D51" s="82"/>
      <c r="E51" s="82"/>
      <c r="F51" s="78">
        <v>35.5</v>
      </c>
      <c r="G51" s="78">
        <v>3.7566137566137598</v>
      </c>
      <c r="H51" s="82"/>
      <c r="I51" s="89"/>
      <c r="J51" s="89"/>
      <c r="K51" s="89"/>
      <c r="L51" s="89"/>
      <c r="M51" s="89"/>
      <c r="N51" s="89"/>
      <c r="O51" s="89"/>
    </row>
    <row r="52" spans="1:15" s="90" customFormat="1">
      <c r="A52" s="83" t="s">
        <v>122</v>
      </c>
      <c r="B52" s="91" t="s">
        <v>123</v>
      </c>
      <c r="C52" s="78">
        <v>194.75</v>
      </c>
      <c r="D52" s="82"/>
      <c r="E52" s="82"/>
      <c r="F52" s="82"/>
      <c r="G52" s="82"/>
      <c r="H52" s="82"/>
      <c r="I52" s="89"/>
      <c r="J52" s="89"/>
      <c r="K52" s="89"/>
      <c r="L52" s="89"/>
      <c r="M52" s="89"/>
      <c r="N52" s="89"/>
      <c r="O52" s="89"/>
    </row>
    <row r="53" spans="1:15" s="90" customFormat="1">
      <c r="A53" s="81" t="s">
        <v>124</v>
      </c>
      <c r="B53" s="88" t="s">
        <v>125</v>
      </c>
      <c r="C53" s="78">
        <v>1346576.1</v>
      </c>
      <c r="D53" s="82"/>
      <c r="E53" s="82"/>
      <c r="F53" s="78">
        <v>1646171.16</v>
      </c>
      <c r="G53" s="78">
        <v>122.248654197858</v>
      </c>
      <c r="H53" s="82"/>
      <c r="I53" s="89"/>
      <c r="J53" s="89"/>
      <c r="K53" s="89"/>
      <c r="L53" s="89"/>
      <c r="M53" s="89"/>
      <c r="N53" s="89"/>
      <c r="O53" s="89"/>
    </row>
    <row r="54" spans="1:15" s="90" customFormat="1">
      <c r="A54" s="83" t="s">
        <v>126</v>
      </c>
      <c r="B54" s="91" t="s">
        <v>127</v>
      </c>
      <c r="C54" s="78">
        <v>103527.39</v>
      </c>
      <c r="D54" s="82"/>
      <c r="E54" s="82"/>
      <c r="F54" s="78">
        <v>114248.41</v>
      </c>
      <c r="G54" s="78">
        <v>110.355732912807</v>
      </c>
      <c r="H54" s="82"/>
      <c r="I54" s="89"/>
      <c r="J54" s="89"/>
      <c r="K54" s="89"/>
      <c r="L54" s="89"/>
      <c r="M54" s="89"/>
      <c r="N54" s="89"/>
      <c r="O54" s="89"/>
    </row>
    <row r="55" spans="1:15" s="90" customFormat="1">
      <c r="A55" s="83" t="s">
        <v>128</v>
      </c>
      <c r="B55" s="91" t="s">
        <v>129</v>
      </c>
      <c r="C55" s="78">
        <v>27371.279999999999</v>
      </c>
      <c r="D55" s="82"/>
      <c r="E55" s="82"/>
      <c r="F55" s="78">
        <v>38265.89</v>
      </c>
      <c r="G55" s="78">
        <v>139.80307095612599</v>
      </c>
      <c r="H55" s="82"/>
      <c r="I55" s="89"/>
      <c r="J55" s="89"/>
      <c r="K55" s="89"/>
      <c r="L55" s="89"/>
      <c r="M55" s="89"/>
      <c r="N55" s="89"/>
      <c r="O55" s="89"/>
    </row>
    <row r="56" spans="1:15" s="90" customFormat="1">
      <c r="A56" s="83" t="s">
        <v>130</v>
      </c>
      <c r="B56" s="91" t="s">
        <v>131</v>
      </c>
      <c r="C56" s="78">
        <v>34004.49</v>
      </c>
      <c r="D56" s="82"/>
      <c r="E56" s="82"/>
      <c r="F56" s="78">
        <v>28776.36</v>
      </c>
      <c r="G56" s="78">
        <v>84.625177439802798</v>
      </c>
      <c r="H56" s="82"/>
      <c r="I56" s="89"/>
      <c r="J56" s="89"/>
      <c r="K56" s="89"/>
      <c r="L56" s="89"/>
      <c r="M56" s="89"/>
      <c r="N56" s="89"/>
      <c r="O56" s="89"/>
    </row>
    <row r="57" spans="1:15" s="90" customFormat="1">
      <c r="A57" s="83" t="s">
        <v>132</v>
      </c>
      <c r="B57" s="91" t="s">
        <v>133</v>
      </c>
      <c r="C57" s="78">
        <v>28488.47</v>
      </c>
      <c r="D57" s="82"/>
      <c r="E57" s="82"/>
      <c r="F57" s="78">
        <v>29874.69</v>
      </c>
      <c r="G57" s="78">
        <v>104.865898379239</v>
      </c>
      <c r="H57" s="82"/>
      <c r="I57" s="89"/>
      <c r="J57" s="89"/>
      <c r="K57" s="89"/>
      <c r="L57" s="89"/>
      <c r="M57" s="89"/>
      <c r="N57" s="89"/>
      <c r="O57" s="89"/>
    </row>
    <row r="58" spans="1:15" s="90" customFormat="1">
      <c r="A58" s="83" t="s">
        <v>134</v>
      </c>
      <c r="B58" s="91" t="s">
        <v>135</v>
      </c>
      <c r="C58" s="78">
        <v>256571.58</v>
      </c>
      <c r="D58" s="82"/>
      <c r="E58" s="82"/>
      <c r="F58" s="78">
        <v>348583.06</v>
      </c>
      <c r="G58" s="78">
        <v>135.861914246309</v>
      </c>
      <c r="H58" s="82"/>
      <c r="I58" s="89"/>
      <c r="J58" s="89"/>
      <c r="K58" s="89"/>
      <c r="L58" s="89"/>
      <c r="M58" s="89"/>
      <c r="N58" s="89"/>
      <c r="O58" s="89"/>
    </row>
    <row r="59" spans="1:15" s="90" customFormat="1">
      <c r="A59" s="83" t="s">
        <v>136</v>
      </c>
      <c r="B59" s="91" t="s">
        <v>137</v>
      </c>
      <c r="C59" s="78">
        <v>1216.5999999999999</v>
      </c>
      <c r="D59" s="82"/>
      <c r="E59" s="82"/>
      <c r="F59" s="78">
        <v>7631.97</v>
      </c>
      <c r="G59" s="78">
        <v>627.31957915502198</v>
      </c>
      <c r="H59" s="82"/>
      <c r="I59" s="89"/>
      <c r="J59" s="89"/>
      <c r="K59" s="89"/>
      <c r="L59" s="89"/>
      <c r="M59" s="89"/>
      <c r="N59" s="89"/>
      <c r="O59" s="89"/>
    </row>
    <row r="60" spans="1:15" s="90" customFormat="1">
      <c r="A60" s="83" t="s">
        <v>138</v>
      </c>
      <c r="B60" s="91" t="s">
        <v>139</v>
      </c>
      <c r="C60" s="78">
        <v>640371.91</v>
      </c>
      <c r="D60" s="82"/>
      <c r="E60" s="82"/>
      <c r="F60" s="78">
        <v>692844.9</v>
      </c>
      <c r="G60" s="78">
        <v>108.194142994186</v>
      </c>
      <c r="H60" s="82"/>
      <c r="I60" s="89"/>
      <c r="J60" s="89"/>
      <c r="K60" s="89"/>
      <c r="L60" s="89"/>
      <c r="M60" s="89"/>
      <c r="N60" s="89"/>
      <c r="O60" s="89"/>
    </row>
    <row r="61" spans="1:15" s="90" customFormat="1">
      <c r="A61" s="83" t="s">
        <v>140</v>
      </c>
      <c r="B61" s="91" t="s">
        <v>141</v>
      </c>
      <c r="C61" s="78">
        <v>105365.5</v>
      </c>
      <c r="D61" s="82"/>
      <c r="E61" s="82"/>
      <c r="F61" s="78">
        <v>204129.8</v>
      </c>
      <c r="G61" s="78">
        <v>193.73495119370199</v>
      </c>
      <c r="H61" s="82"/>
      <c r="I61" s="89"/>
      <c r="J61" s="89"/>
      <c r="K61" s="89"/>
      <c r="L61" s="89"/>
      <c r="M61" s="89"/>
      <c r="N61" s="89"/>
      <c r="O61" s="89"/>
    </row>
    <row r="62" spans="1:15" s="90" customFormat="1">
      <c r="A62" s="83" t="s">
        <v>142</v>
      </c>
      <c r="B62" s="91" t="s">
        <v>143</v>
      </c>
      <c r="C62" s="78">
        <v>149658.88</v>
      </c>
      <c r="D62" s="82"/>
      <c r="E62" s="82"/>
      <c r="F62" s="78">
        <v>181816.08</v>
      </c>
      <c r="G62" s="78">
        <v>121.486997630879</v>
      </c>
      <c r="H62" s="82"/>
      <c r="I62" s="89"/>
      <c r="J62" s="89"/>
      <c r="K62" s="89"/>
      <c r="L62" s="89"/>
      <c r="M62" s="89"/>
      <c r="N62" s="89"/>
      <c r="O62" s="89"/>
    </row>
    <row r="63" spans="1:15" s="90" customFormat="1">
      <c r="A63" s="81" t="s">
        <v>144</v>
      </c>
      <c r="B63" s="88" t="s">
        <v>145</v>
      </c>
      <c r="C63" s="78">
        <v>20252.04</v>
      </c>
      <c r="D63" s="82"/>
      <c r="E63" s="82"/>
      <c r="F63" s="78">
        <v>17227.84</v>
      </c>
      <c r="G63" s="78">
        <v>85.067183355355795</v>
      </c>
      <c r="H63" s="82"/>
      <c r="I63" s="89"/>
      <c r="J63" s="89"/>
      <c r="K63" s="89"/>
      <c r="L63" s="89"/>
      <c r="M63" s="89"/>
      <c r="N63" s="89"/>
      <c r="O63" s="89"/>
    </row>
    <row r="64" spans="1:15" s="90" customFormat="1">
      <c r="A64" s="83" t="s">
        <v>146</v>
      </c>
      <c r="B64" s="91" t="s">
        <v>147</v>
      </c>
      <c r="C64" s="78">
        <v>62.28</v>
      </c>
      <c r="D64" s="82"/>
      <c r="E64" s="82"/>
      <c r="F64" s="82"/>
      <c r="G64" s="82"/>
      <c r="H64" s="82"/>
      <c r="I64" s="89"/>
      <c r="J64" s="89"/>
      <c r="K64" s="89"/>
      <c r="L64" s="89"/>
      <c r="M64" s="89"/>
      <c r="N64" s="89"/>
      <c r="O64" s="89"/>
    </row>
    <row r="65" spans="1:15" s="90" customFormat="1">
      <c r="A65" s="83" t="s">
        <v>148</v>
      </c>
      <c r="B65" s="91" t="s">
        <v>149</v>
      </c>
      <c r="C65" s="78">
        <v>663.54</v>
      </c>
      <c r="D65" s="82"/>
      <c r="E65" s="82"/>
      <c r="F65" s="78">
        <v>896.46</v>
      </c>
      <c r="G65" s="78">
        <v>135.10263134098901</v>
      </c>
      <c r="H65" s="82"/>
      <c r="I65" s="89"/>
      <c r="J65" s="89"/>
      <c r="K65" s="89"/>
      <c r="L65" s="89"/>
      <c r="M65" s="89"/>
      <c r="N65" s="89"/>
      <c r="O65" s="89"/>
    </row>
    <row r="66" spans="1:15" s="90" customFormat="1">
      <c r="A66" s="83" t="s">
        <v>150</v>
      </c>
      <c r="B66" s="91" t="s">
        <v>151</v>
      </c>
      <c r="C66" s="78">
        <v>9688.6200000000008</v>
      </c>
      <c r="D66" s="82"/>
      <c r="E66" s="82"/>
      <c r="F66" s="78">
        <v>3315.78</v>
      </c>
      <c r="G66" s="78">
        <v>34.223449779225497</v>
      </c>
      <c r="H66" s="82"/>
      <c r="I66" s="89"/>
      <c r="J66" s="89"/>
      <c r="K66" s="89"/>
      <c r="L66" s="89"/>
      <c r="M66" s="89"/>
      <c r="N66" s="89"/>
      <c r="O66" s="89"/>
    </row>
    <row r="67" spans="1:15" s="90" customFormat="1">
      <c r="A67" s="83" t="s">
        <v>152</v>
      </c>
      <c r="B67" s="91" t="s">
        <v>153</v>
      </c>
      <c r="C67" s="78">
        <v>125</v>
      </c>
      <c r="D67" s="82"/>
      <c r="E67" s="82"/>
      <c r="F67" s="78">
        <v>865</v>
      </c>
      <c r="G67" s="78">
        <v>692</v>
      </c>
      <c r="H67" s="82"/>
      <c r="I67" s="89"/>
      <c r="J67" s="89"/>
      <c r="K67" s="89"/>
      <c r="L67" s="89"/>
      <c r="M67" s="89"/>
      <c r="N67" s="89"/>
      <c r="O67" s="89"/>
    </row>
    <row r="68" spans="1:15" s="90" customFormat="1">
      <c r="A68" s="83" t="s">
        <v>154</v>
      </c>
      <c r="B68" s="91" t="s">
        <v>155</v>
      </c>
      <c r="C68" s="78">
        <v>9642.6</v>
      </c>
      <c r="D68" s="82"/>
      <c r="E68" s="82"/>
      <c r="F68" s="78">
        <v>12060.6</v>
      </c>
      <c r="G68" s="78">
        <v>125.076224254869</v>
      </c>
      <c r="H68" s="82"/>
      <c r="I68" s="89"/>
      <c r="J68" s="89"/>
      <c r="K68" s="89"/>
      <c r="L68" s="89"/>
      <c r="M68" s="89"/>
      <c r="N68" s="89"/>
      <c r="O68" s="89"/>
    </row>
    <row r="69" spans="1:15" s="90" customFormat="1">
      <c r="A69" s="83" t="s">
        <v>156</v>
      </c>
      <c r="B69" s="91" t="s">
        <v>145</v>
      </c>
      <c r="C69" s="78">
        <v>70</v>
      </c>
      <c r="D69" s="82"/>
      <c r="E69" s="82"/>
      <c r="F69" s="78">
        <v>90</v>
      </c>
      <c r="G69" s="78">
        <v>128.57142857142901</v>
      </c>
      <c r="H69" s="82"/>
      <c r="I69" s="89"/>
      <c r="J69" s="89"/>
      <c r="K69" s="89"/>
      <c r="L69" s="89"/>
      <c r="M69" s="89"/>
      <c r="N69" s="89"/>
      <c r="O69" s="89"/>
    </row>
    <row r="70" spans="1:15" s="90" customFormat="1">
      <c r="A70" s="77" t="s">
        <v>157</v>
      </c>
      <c r="B70" s="104" t="s">
        <v>158</v>
      </c>
      <c r="C70" s="78">
        <v>11.1</v>
      </c>
      <c r="D70" s="79">
        <v>200</v>
      </c>
      <c r="E70" s="79">
        <v>200</v>
      </c>
      <c r="F70" s="78">
        <v>2.74</v>
      </c>
      <c r="G70" s="78">
        <v>24.684684684684701</v>
      </c>
      <c r="H70" s="78">
        <v>1.37</v>
      </c>
      <c r="I70" s="89"/>
      <c r="J70" s="89"/>
      <c r="K70" s="89"/>
      <c r="L70" s="89"/>
      <c r="M70" s="89"/>
      <c r="N70" s="89"/>
      <c r="O70" s="89"/>
    </row>
    <row r="71" spans="1:15" s="90" customFormat="1">
      <c r="A71" s="81" t="s">
        <v>159</v>
      </c>
      <c r="B71" s="88" t="s">
        <v>160</v>
      </c>
      <c r="C71" s="78">
        <v>11.1</v>
      </c>
      <c r="D71" s="82"/>
      <c r="E71" s="82"/>
      <c r="F71" s="78">
        <v>2.74</v>
      </c>
      <c r="G71" s="78">
        <v>24.684684684684701</v>
      </c>
      <c r="H71" s="82"/>
      <c r="I71" s="89"/>
      <c r="J71" s="89"/>
      <c r="K71" s="89"/>
      <c r="L71" s="89"/>
      <c r="M71" s="89"/>
      <c r="N71" s="89"/>
      <c r="O71" s="89"/>
    </row>
    <row r="72" spans="1:15" s="90" customFormat="1">
      <c r="A72" s="83" t="s">
        <v>161</v>
      </c>
      <c r="B72" s="91" t="s">
        <v>162</v>
      </c>
      <c r="C72" s="78">
        <v>11.1</v>
      </c>
      <c r="D72" s="82"/>
      <c r="E72" s="82"/>
      <c r="F72" s="78">
        <v>2.74</v>
      </c>
      <c r="G72" s="78">
        <v>24.684684684684701</v>
      </c>
      <c r="H72" s="82"/>
      <c r="I72" s="89"/>
      <c r="J72" s="89"/>
      <c r="K72" s="89"/>
      <c r="L72" s="89"/>
      <c r="M72" s="89"/>
      <c r="N72" s="89"/>
      <c r="O72" s="89"/>
    </row>
    <row r="73" spans="1:15" s="90" customFormat="1">
      <c r="A73" s="77" t="s">
        <v>163</v>
      </c>
      <c r="B73" s="104" t="s">
        <v>164</v>
      </c>
      <c r="C73" s="78">
        <v>5375.27</v>
      </c>
      <c r="D73" s="79">
        <v>10000</v>
      </c>
      <c r="E73" s="79">
        <v>10000</v>
      </c>
      <c r="F73" s="82"/>
      <c r="G73" s="82"/>
      <c r="H73" s="82"/>
      <c r="I73" s="89"/>
      <c r="J73" s="89"/>
      <c r="K73" s="89"/>
      <c r="L73" s="89"/>
      <c r="M73" s="89"/>
      <c r="N73" s="89"/>
      <c r="O73" s="89"/>
    </row>
    <row r="74" spans="1:15" s="90" customFormat="1">
      <c r="A74" s="81" t="s">
        <v>165</v>
      </c>
      <c r="B74" s="88" t="s">
        <v>166</v>
      </c>
      <c r="C74" s="78">
        <v>5375.27</v>
      </c>
      <c r="D74" s="82"/>
      <c r="E74" s="82"/>
      <c r="F74" s="82"/>
      <c r="G74" s="82"/>
      <c r="H74" s="82"/>
      <c r="I74" s="89"/>
      <c r="J74" s="89"/>
      <c r="K74" s="89"/>
      <c r="L74" s="89"/>
      <c r="M74" s="89"/>
      <c r="N74" s="89"/>
      <c r="O74" s="89"/>
    </row>
    <row r="75" spans="1:15" s="90" customFormat="1">
      <c r="A75" s="83" t="s">
        <v>167</v>
      </c>
      <c r="B75" s="91" t="s">
        <v>168</v>
      </c>
      <c r="C75" s="78">
        <v>5375.27</v>
      </c>
      <c r="D75" s="82"/>
      <c r="E75" s="82"/>
      <c r="F75" s="82"/>
      <c r="G75" s="82"/>
      <c r="H75" s="82"/>
      <c r="I75" s="89"/>
      <c r="J75" s="89"/>
      <c r="K75" s="89"/>
      <c r="L75" s="89"/>
      <c r="M75" s="89"/>
      <c r="N75" s="89"/>
      <c r="O75" s="89"/>
    </row>
    <row r="76" spans="1:15" s="90" customFormat="1">
      <c r="A76" s="73" t="s">
        <v>34</v>
      </c>
      <c r="B76" s="101" t="s">
        <v>35</v>
      </c>
      <c r="C76" s="74">
        <v>82307.87</v>
      </c>
      <c r="D76" s="75">
        <v>1772985</v>
      </c>
      <c r="E76" s="75">
        <v>1772985</v>
      </c>
      <c r="F76" s="74">
        <v>119305.21</v>
      </c>
      <c r="G76" s="74">
        <v>144.949942210872</v>
      </c>
      <c r="H76" s="74">
        <v>6.7290591854979001</v>
      </c>
      <c r="I76" s="103"/>
      <c r="J76" s="103"/>
      <c r="K76" s="103"/>
      <c r="L76" s="103"/>
      <c r="M76" s="103"/>
      <c r="N76" s="103"/>
      <c r="O76" s="103"/>
    </row>
    <row r="77" spans="1:15" s="90" customFormat="1">
      <c r="A77" s="77" t="s">
        <v>169</v>
      </c>
      <c r="B77" s="104" t="s">
        <v>170</v>
      </c>
      <c r="C77" s="82"/>
      <c r="D77" s="79">
        <v>13100</v>
      </c>
      <c r="E77" s="79">
        <v>13100</v>
      </c>
      <c r="F77" s="82"/>
      <c r="G77" s="82"/>
      <c r="H77" s="82"/>
      <c r="I77" s="89"/>
      <c r="J77" s="89"/>
      <c r="K77" s="89"/>
      <c r="L77" s="89"/>
      <c r="M77" s="89"/>
      <c r="N77" s="89"/>
      <c r="O77" s="89"/>
    </row>
    <row r="78" spans="1:15" s="90" customFormat="1">
      <c r="A78" s="77" t="s">
        <v>171</v>
      </c>
      <c r="B78" s="104" t="s">
        <v>172</v>
      </c>
      <c r="C78" s="78">
        <v>7057.97</v>
      </c>
      <c r="D78" s="79">
        <v>1465134</v>
      </c>
      <c r="E78" s="79">
        <v>1465134</v>
      </c>
      <c r="F78" s="78">
        <v>87836.46</v>
      </c>
      <c r="G78" s="78">
        <v>1244.50033083167</v>
      </c>
      <c r="H78" s="78">
        <v>5.9951144400443903</v>
      </c>
      <c r="I78" s="89"/>
      <c r="J78" s="89"/>
      <c r="K78" s="89"/>
      <c r="L78" s="89"/>
      <c r="M78" s="89"/>
      <c r="N78" s="89"/>
      <c r="O78" s="89"/>
    </row>
    <row r="79" spans="1:15" s="90" customFormat="1">
      <c r="A79" s="81" t="s">
        <v>173</v>
      </c>
      <c r="B79" s="88" t="s">
        <v>174</v>
      </c>
      <c r="C79" s="78">
        <v>7057.97</v>
      </c>
      <c r="D79" s="82"/>
      <c r="E79" s="82"/>
      <c r="F79" s="78">
        <v>87836.46</v>
      </c>
      <c r="G79" s="78">
        <v>1244.50033083167</v>
      </c>
      <c r="H79" s="82"/>
      <c r="I79" s="89"/>
      <c r="J79" s="89"/>
      <c r="K79" s="89"/>
      <c r="L79" s="89"/>
      <c r="M79" s="89"/>
      <c r="N79" s="89"/>
      <c r="O79" s="89"/>
    </row>
    <row r="80" spans="1:15" s="90" customFormat="1">
      <c r="A80" s="83" t="s">
        <v>175</v>
      </c>
      <c r="B80" s="91" t="s">
        <v>176</v>
      </c>
      <c r="C80" s="78">
        <v>3978.04</v>
      </c>
      <c r="D80" s="82"/>
      <c r="E80" s="82"/>
      <c r="F80" s="78">
        <v>86159</v>
      </c>
      <c r="G80" s="78">
        <v>2165.86560215584</v>
      </c>
      <c r="H80" s="82"/>
      <c r="I80" s="89"/>
      <c r="J80" s="89"/>
      <c r="K80" s="89"/>
      <c r="L80" s="89"/>
      <c r="M80" s="89"/>
      <c r="N80" s="89"/>
      <c r="O80" s="89"/>
    </row>
    <row r="81" spans="1:15" s="90" customFormat="1">
      <c r="A81" s="83" t="s">
        <v>177</v>
      </c>
      <c r="B81" s="91" t="s">
        <v>178</v>
      </c>
      <c r="C81" s="82"/>
      <c r="D81" s="82"/>
      <c r="E81" s="82"/>
      <c r="F81" s="78">
        <v>1578.46</v>
      </c>
      <c r="G81" s="82"/>
      <c r="H81" s="82"/>
      <c r="I81" s="89"/>
      <c r="J81" s="89"/>
      <c r="K81" s="89"/>
      <c r="L81" s="89"/>
      <c r="M81" s="89"/>
      <c r="N81" s="89"/>
      <c r="O81" s="89"/>
    </row>
    <row r="82" spans="1:15" s="90" customFormat="1">
      <c r="A82" s="83" t="s">
        <v>179</v>
      </c>
      <c r="B82" s="91" t="s">
        <v>180</v>
      </c>
      <c r="C82" s="78">
        <v>3079.93</v>
      </c>
      <c r="D82" s="82"/>
      <c r="E82" s="82"/>
      <c r="F82" s="78">
        <v>99</v>
      </c>
      <c r="G82" s="78">
        <v>3.2143587678940801</v>
      </c>
      <c r="H82" s="82"/>
      <c r="I82" s="89"/>
      <c r="J82" s="89"/>
      <c r="K82" s="89"/>
      <c r="L82" s="89"/>
      <c r="M82" s="89"/>
      <c r="N82" s="89"/>
      <c r="O82" s="89"/>
    </row>
    <row r="83" spans="1:15" s="90" customFormat="1">
      <c r="A83" s="77" t="s">
        <v>181</v>
      </c>
      <c r="B83" s="104" t="s">
        <v>182</v>
      </c>
      <c r="C83" s="78">
        <v>75249.899999999994</v>
      </c>
      <c r="D83" s="79">
        <v>294751</v>
      </c>
      <c r="E83" s="79">
        <v>294751</v>
      </c>
      <c r="F83" s="78">
        <v>31468.75</v>
      </c>
      <c r="G83" s="78">
        <v>41.818992450488302</v>
      </c>
      <c r="H83" s="78">
        <v>10.6763844736744</v>
      </c>
      <c r="I83" s="89"/>
      <c r="J83" s="89"/>
      <c r="K83" s="89"/>
      <c r="L83" s="89"/>
      <c r="M83" s="89"/>
      <c r="N83" s="89"/>
      <c r="O83" s="89"/>
    </row>
    <row r="84" spans="1:15" s="90" customFormat="1">
      <c r="A84" s="81" t="s">
        <v>183</v>
      </c>
      <c r="B84" s="88" t="s">
        <v>184</v>
      </c>
      <c r="C84" s="78">
        <v>75249.899999999994</v>
      </c>
      <c r="D84" s="82"/>
      <c r="E84" s="82"/>
      <c r="F84" s="78">
        <v>31468.75</v>
      </c>
      <c r="G84" s="78">
        <v>41.818992450488302</v>
      </c>
      <c r="H84" s="82"/>
      <c r="I84" s="89"/>
      <c r="J84" s="89"/>
      <c r="K84" s="89"/>
      <c r="L84" s="89"/>
      <c r="M84" s="89"/>
      <c r="N84" s="89"/>
      <c r="O84" s="89"/>
    </row>
    <row r="85" spans="1:15" s="90" customFormat="1">
      <c r="A85" s="83" t="s">
        <v>185</v>
      </c>
      <c r="B85" s="91" t="s">
        <v>184</v>
      </c>
      <c r="C85" s="78">
        <v>75249.899999999994</v>
      </c>
      <c r="D85" s="82"/>
      <c r="E85" s="82"/>
      <c r="F85" s="78">
        <v>31468.75</v>
      </c>
      <c r="G85" s="78">
        <v>41.818992450488302</v>
      </c>
      <c r="H85" s="82"/>
      <c r="I85" s="89"/>
      <c r="J85" s="89"/>
      <c r="K85" s="89"/>
      <c r="L85" s="89"/>
      <c r="M85" s="89"/>
      <c r="N85" s="89"/>
      <c r="O85" s="89"/>
    </row>
    <row r="86" spans="1:15" s="90" customFormat="1">
      <c r="A86" s="83"/>
      <c r="B86" s="91"/>
      <c r="C86" s="78"/>
      <c r="D86" s="82"/>
      <c r="E86" s="82"/>
      <c r="F86" s="78"/>
      <c r="G86" s="78"/>
      <c r="H86" s="82"/>
      <c r="I86" s="89"/>
      <c r="J86" s="89"/>
      <c r="K86" s="89"/>
      <c r="L86" s="89"/>
      <c r="M86" s="89"/>
      <c r="N86" s="89"/>
      <c r="O86" s="89"/>
    </row>
    <row r="92" spans="1:15" ht="14.25">
      <c r="G92" s="144"/>
    </row>
    <row r="93" spans="1:15" ht="14.25">
      <c r="G93" s="144"/>
    </row>
    <row r="94" spans="1:15" ht="14.25">
      <c r="G94" s="144"/>
    </row>
  </sheetData>
  <mergeCells count="5">
    <mergeCell ref="A7:B7"/>
    <mergeCell ref="A8:B8"/>
    <mergeCell ref="A5:H5"/>
    <mergeCell ref="A3:H3"/>
    <mergeCell ref="A1:H1"/>
  </mergeCells>
  <printOptions horizontalCentered="1"/>
  <pageMargins left="0.70866141732283472" right="0.70866141732283472" top="0.91" bottom="0.74803149606299213" header="0.31496062992125984" footer="0.31496062992125984"/>
  <pageSetup paperSize="9" scale="71" fitToHeight="0" orientation="landscape" r:id="rId1"/>
  <headerFooter>
    <oddHeader>&amp;L&amp;G</oddHeader>
    <oddFooter>&amp;R&amp;P/&amp;N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1E443-4F20-416E-B012-9DD698CFBDD4}">
  <sheetPr codeName="Sheet4">
    <pageSetUpPr fitToPage="1"/>
  </sheetPr>
  <dimension ref="A1:O40"/>
  <sheetViews>
    <sheetView topLeftCell="A4" zoomScaleNormal="100" workbookViewId="0">
      <selection activeCell="K36" sqref="K36"/>
    </sheetView>
  </sheetViews>
  <sheetFormatPr defaultRowHeight="12.75"/>
  <cols>
    <col min="1" max="1" width="67.1640625" style="122" customWidth="1"/>
    <col min="2" max="2" width="19.1640625" style="123" customWidth="1"/>
    <col min="3" max="4" width="20.6640625" style="124" bestFit="1" customWidth="1"/>
    <col min="5" max="5" width="18.33203125" style="123" customWidth="1"/>
    <col min="6" max="6" width="18.33203125" style="123" hidden="1" customWidth="1"/>
    <col min="7" max="7" width="23" style="123" hidden="1" customWidth="1"/>
    <col min="8" max="8" width="18" style="123" bestFit="1" customWidth="1"/>
    <col min="9" max="9" width="11" style="123" bestFit="1" customWidth="1"/>
    <col min="10" max="10" width="18" style="107" bestFit="1" customWidth="1"/>
    <col min="11" max="11" width="11" style="107" bestFit="1" customWidth="1"/>
    <col min="12" max="256" width="9.33203125" style="107"/>
    <col min="257" max="257" width="67.1640625" style="107" customWidth="1"/>
    <col min="258" max="258" width="19.1640625" style="107" customWidth="1"/>
    <col min="259" max="260" width="20.6640625" style="107" bestFit="1" customWidth="1"/>
    <col min="261" max="261" width="18.33203125" style="107" customWidth="1"/>
    <col min="262" max="263" width="0" style="107" hidden="1" customWidth="1"/>
    <col min="264" max="264" width="18" style="107" bestFit="1" customWidth="1"/>
    <col min="265" max="265" width="11" style="107" bestFit="1" customWidth="1"/>
    <col min="266" max="266" width="18" style="107" bestFit="1" customWidth="1"/>
    <col min="267" max="267" width="11" style="107" bestFit="1" customWidth="1"/>
    <col min="268" max="512" width="9.33203125" style="107"/>
    <col min="513" max="513" width="67.1640625" style="107" customWidth="1"/>
    <col min="514" max="514" width="19.1640625" style="107" customWidth="1"/>
    <col min="515" max="516" width="20.6640625" style="107" bestFit="1" customWidth="1"/>
    <col min="517" max="517" width="18.33203125" style="107" customWidth="1"/>
    <col min="518" max="519" width="0" style="107" hidden="1" customWidth="1"/>
    <col min="520" max="520" width="18" style="107" bestFit="1" customWidth="1"/>
    <col min="521" max="521" width="11" style="107" bestFit="1" customWidth="1"/>
    <col min="522" max="522" width="18" style="107" bestFit="1" customWidth="1"/>
    <col min="523" max="523" width="11" style="107" bestFit="1" customWidth="1"/>
    <col min="524" max="768" width="9.33203125" style="107"/>
    <col min="769" max="769" width="67.1640625" style="107" customWidth="1"/>
    <col min="770" max="770" width="19.1640625" style="107" customWidth="1"/>
    <col min="771" max="772" width="20.6640625" style="107" bestFit="1" customWidth="1"/>
    <col min="773" max="773" width="18.33203125" style="107" customWidth="1"/>
    <col min="774" max="775" width="0" style="107" hidden="1" customWidth="1"/>
    <col min="776" max="776" width="18" style="107" bestFit="1" customWidth="1"/>
    <col min="777" max="777" width="11" style="107" bestFit="1" customWidth="1"/>
    <col min="778" max="778" width="18" style="107" bestFit="1" customWidth="1"/>
    <col min="779" max="779" width="11" style="107" bestFit="1" customWidth="1"/>
    <col min="780" max="1024" width="9.33203125" style="107"/>
    <col min="1025" max="1025" width="67.1640625" style="107" customWidth="1"/>
    <col min="1026" max="1026" width="19.1640625" style="107" customWidth="1"/>
    <col min="1027" max="1028" width="20.6640625" style="107" bestFit="1" customWidth="1"/>
    <col min="1029" max="1029" width="18.33203125" style="107" customWidth="1"/>
    <col min="1030" max="1031" width="0" style="107" hidden="1" customWidth="1"/>
    <col min="1032" max="1032" width="18" style="107" bestFit="1" customWidth="1"/>
    <col min="1033" max="1033" width="11" style="107" bestFit="1" customWidth="1"/>
    <col min="1034" max="1034" width="18" style="107" bestFit="1" customWidth="1"/>
    <col min="1035" max="1035" width="11" style="107" bestFit="1" customWidth="1"/>
    <col min="1036" max="1280" width="9.33203125" style="107"/>
    <col min="1281" max="1281" width="67.1640625" style="107" customWidth="1"/>
    <col min="1282" max="1282" width="19.1640625" style="107" customWidth="1"/>
    <col min="1283" max="1284" width="20.6640625" style="107" bestFit="1" customWidth="1"/>
    <col min="1285" max="1285" width="18.33203125" style="107" customWidth="1"/>
    <col min="1286" max="1287" width="0" style="107" hidden="1" customWidth="1"/>
    <col min="1288" max="1288" width="18" style="107" bestFit="1" customWidth="1"/>
    <col min="1289" max="1289" width="11" style="107" bestFit="1" customWidth="1"/>
    <col min="1290" max="1290" width="18" style="107" bestFit="1" customWidth="1"/>
    <col min="1291" max="1291" width="11" style="107" bestFit="1" customWidth="1"/>
    <col min="1292" max="1536" width="9.33203125" style="107"/>
    <col min="1537" max="1537" width="67.1640625" style="107" customWidth="1"/>
    <col min="1538" max="1538" width="19.1640625" style="107" customWidth="1"/>
    <col min="1539" max="1540" width="20.6640625" style="107" bestFit="1" customWidth="1"/>
    <col min="1541" max="1541" width="18.33203125" style="107" customWidth="1"/>
    <col min="1542" max="1543" width="0" style="107" hidden="1" customWidth="1"/>
    <col min="1544" max="1544" width="18" style="107" bestFit="1" customWidth="1"/>
    <col min="1545" max="1545" width="11" style="107" bestFit="1" customWidth="1"/>
    <col min="1546" max="1546" width="18" style="107" bestFit="1" customWidth="1"/>
    <col min="1547" max="1547" width="11" style="107" bestFit="1" customWidth="1"/>
    <col min="1548" max="1792" width="9.33203125" style="107"/>
    <col min="1793" max="1793" width="67.1640625" style="107" customWidth="1"/>
    <col min="1794" max="1794" width="19.1640625" style="107" customWidth="1"/>
    <col min="1795" max="1796" width="20.6640625" style="107" bestFit="1" customWidth="1"/>
    <col min="1797" max="1797" width="18.33203125" style="107" customWidth="1"/>
    <col min="1798" max="1799" width="0" style="107" hidden="1" customWidth="1"/>
    <col min="1800" max="1800" width="18" style="107" bestFit="1" customWidth="1"/>
    <col min="1801" max="1801" width="11" style="107" bestFit="1" customWidth="1"/>
    <col min="1802" max="1802" width="18" style="107" bestFit="1" customWidth="1"/>
    <col min="1803" max="1803" width="11" style="107" bestFit="1" customWidth="1"/>
    <col min="1804" max="2048" width="9.33203125" style="107"/>
    <col min="2049" max="2049" width="67.1640625" style="107" customWidth="1"/>
    <col min="2050" max="2050" width="19.1640625" style="107" customWidth="1"/>
    <col min="2051" max="2052" width="20.6640625" style="107" bestFit="1" customWidth="1"/>
    <col min="2053" max="2053" width="18.33203125" style="107" customWidth="1"/>
    <col min="2054" max="2055" width="0" style="107" hidden="1" customWidth="1"/>
    <col min="2056" max="2056" width="18" style="107" bestFit="1" customWidth="1"/>
    <col min="2057" max="2057" width="11" style="107" bestFit="1" customWidth="1"/>
    <col min="2058" max="2058" width="18" style="107" bestFit="1" customWidth="1"/>
    <col min="2059" max="2059" width="11" style="107" bestFit="1" customWidth="1"/>
    <col min="2060" max="2304" width="9.33203125" style="107"/>
    <col min="2305" max="2305" width="67.1640625" style="107" customWidth="1"/>
    <col min="2306" max="2306" width="19.1640625" style="107" customWidth="1"/>
    <col min="2307" max="2308" width="20.6640625" style="107" bestFit="1" customWidth="1"/>
    <col min="2309" max="2309" width="18.33203125" style="107" customWidth="1"/>
    <col min="2310" max="2311" width="0" style="107" hidden="1" customWidth="1"/>
    <col min="2312" max="2312" width="18" style="107" bestFit="1" customWidth="1"/>
    <col min="2313" max="2313" width="11" style="107" bestFit="1" customWidth="1"/>
    <col min="2314" max="2314" width="18" style="107" bestFit="1" customWidth="1"/>
    <col min="2315" max="2315" width="11" style="107" bestFit="1" customWidth="1"/>
    <col min="2316" max="2560" width="9.33203125" style="107"/>
    <col min="2561" max="2561" width="67.1640625" style="107" customWidth="1"/>
    <col min="2562" max="2562" width="19.1640625" style="107" customWidth="1"/>
    <col min="2563" max="2564" width="20.6640625" style="107" bestFit="1" customWidth="1"/>
    <col min="2565" max="2565" width="18.33203125" style="107" customWidth="1"/>
    <col min="2566" max="2567" width="0" style="107" hidden="1" customWidth="1"/>
    <col min="2568" max="2568" width="18" style="107" bestFit="1" customWidth="1"/>
    <col min="2569" max="2569" width="11" style="107" bestFit="1" customWidth="1"/>
    <col min="2570" max="2570" width="18" style="107" bestFit="1" customWidth="1"/>
    <col min="2571" max="2571" width="11" style="107" bestFit="1" customWidth="1"/>
    <col min="2572" max="2816" width="9.33203125" style="107"/>
    <col min="2817" max="2817" width="67.1640625" style="107" customWidth="1"/>
    <col min="2818" max="2818" width="19.1640625" style="107" customWidth="1"/>
    <col min="2819" max="2820" width="20.6640625" style="107" bestFit="1" customWidth="1"/>
    <col min="2821" max="2821" width="18.33203125" style="107" customWidth="1"/>
    <col min="2822" max="2823" width="0" style="107" hidden="1" customWidth="1"/>
    <col min="2824" max="2824" width="18" style="107" bestFit="1" customWidth="1"/>
    <col min="2825" max="2825" width="11" style="107" bestFit="1" customWidth="1"/>
    <col min="2826" max="2826" width="18" style="107" bestFit="1" customWidth="1"/>
    <col min="2827" max="2827" width="11" style="107" bestFit="1" customWidth="1"/>
    <col min="2828" max="3072" width="9.33203125" style="107"/>
    <col min="3073" max="3073" width="67.1640625" style="107" customWidth="1"/>
    <col min="3074" max="3074" width="19.1640625" style="107" customWidth="1"/>
    <col min="3075" max="3076" width="20.6640625" style="107" bestFit="1" customWidth="1"/>
    <col min="3077" max="3077" width="18.33203125" style="107" customWidth="1"/>
    <col min="3078" max="3079" width="0" style="107" hidden="1" customWidth="1"/>
    <col min="3080" max="3080" width="18" style="107" bestFit="1" customWidth="1"/>
    <col min="3081" max="3081" width="11" style="107" bestFit="1" customWidth="1"/>
    <col min="3082" max="3082" width="18" style="107" bestFit="1" customWidth="1"/>
    <col min="3083" max="3083" width="11" style="107" bestFit="1" customWidth="1"/>
    <col min="3084" max="3328" width="9.33203125" style="107"/>
    <col min="3329" max="3329" width="67.1640625" style="107" customWidth="1"/>
    <col min="3330" max="3330" width="19.1640625" style="107" customWidth="1"/>
    <col min="3331" max="3332" width="20.6640625" style="107" bestFit="1" customWidth="1"/>
    <col min="3333" max="3333" width="18.33203125" style="107" customWidth="1"/>
    <col min="3334" max="3335" width="0" style="107" hidden="1" customWidth="1"/>
    <col min="3336" max="3336" width="18" style="107" bestFit="1" customWidth="1"/>
    <col min="3337" max="3337" width="11" style="107" bestFit="1" customWidth="1"/>
    <col min="3338" max="3338" width="18" style="107" bestFit="1" customWidth="1"/>
    <col min="3339" max="3339" width="11" style="107" bestFit="1" customWidth="1"/>
    <col min="3340" max="3584" width="9.33203125" style="107"/>
    <col min="3585" max="3585" width="67.1640625" style="107" customWidth="1"/>
    <col min="3586" max="3586" width="19.1640625" style="107" customWidth="1"/>
    <col min="3587" max="3588" width="20.6640625" style="107" bestFit="1" customWidth="1"/>
    <col min="3589" max="3589" width="18.33203125" style="107" customWidth="1"/>
    <col min="3590" max="3591" width="0" style="107" hidden="1" customWidth="1"/>
    <col min="3592" max="3592" width="18" style="107" bestFit="1" customWidth="1"/>
    <col min="3593" max="3593" width="11" style="107" bestFit="1" customWidth="1"/>
    <col min="3594" max="3594" width="18" style="107" bestFit="1" customWidth="1"/>
    <col min="3595" max="3595" width="11" style="107" bestFit="1" customWidth="1"/>
    <col min="3596" max="3840" width="9.33203125" style="107"/>
    <col min="3841" max="3841" width="67.1640625" style="107" customWidth="1"/>
    <col min="3842" max="3842" width="19.1640625" style="107" customWidth="1"/>
    <col min="3843" max="3844" width="20.6640625" style="107" bestFit="1" customWidth="1"/>
    <col min="3845" max="3845" width="18.33203125" style="107" customWidth="1"/>
    <col min="3846" max="3847" width="0" style="107" hidden="1" customWidth="1"/>
    <col min="3848" max="3848" width="18" style="107" bestFit="1" customWidth="1"/>
    <col min="3849" max="3849" width="11" style="107" bestFit="1" customWidth="1"/>
    <col min="3850" max="3850" width="18" style="107" bestFit="1" customWidth="1"/>
    <col min="3851" max="3851" width="11" style="107" bestFit="1" customWidth="1"/>
    <col min="3852" max="4096" width="9.33203125" style="107"/>
    <col min="4097" max="4097" width="67.1640625" style="107" customWidth="1"/>
    <col min="4098" max="4098" width="19.1640625" style="107" customWidth="1"/>
    <col min="4099" max="4100" width="20.6640625" style="107" bestFit="1" customWidth="1"/>
    <col min="4101" max="4101" width="18.33203125" style="107" customWidth="1"/>
    <col min="4102" max="4103" width="0" style="107" hidden="1" customWidth="1"/>
    <col min="4104" max="4104" width="18" style="107" bestFit="1" customWidth="1"/>
    <col min="4105" max="4105" width="11" style="107" bestFit="1" customWidth="1"/>
    <col min="4106" max="4106" width="18" style="107" bestFit="1" customWidth="1"/>
    <col min="4107" max="4107" width="11" style="107" bestFit="1" customWidth="1"/>
    <col min="4108" max="4352" width="9.33203125" style="107"/>
    <col min="4353" max="4353" width="67.1640625" style="107" customWidth="1"/>
    <col min="4354" max="4354" width="19.1640625" style="107" customWidth="1"/>
    <col min="4355" max="4356" width="20.6640625" style="107" bestFit="1" customWidth="1"/>
    <col min="4357" max="4357" width="18.33203125" style="107" customWidth="1"/>
    <col min="4358" max="4359" width="0" style="107" hidden="1" customWidth="1"/>
    <col min="4360" max="4360" width="18" style="107" bestFit="1" customWidth="1"/>
    <col min="4361" max="4361" width="11" style="107" bestFit="1" customWidth="1"/>
    <col min="4362" max="4362" width="18" style="107" bestFit="1" customWidth="1"/>
    <col min="4363" max="4363" width="11" style="107" bestFit="1" customWidth="1"/>
    <col min="4364" max="4608" width="9.33203125" style="107"/>
    <col min="4609" max="4609" width="67.1640625" style="107" customWidth="1"/>
    <col min="4610" max="4610" width="19.1640625" style="107" customWidth="1"/>
    <col min="4611" max="4612" width="20.6640625" style="107" bestFit="1" customWidth="1"/>
    <col min="4613" max="4613" width="18.33203125" style="107" customWidth="1"/>
    <col min="4614" max="4615" width="0" style="107" hidden="1" customWidth="1"/>
    <col min="4616" max="4616" width="18" style="107" bestFit="1" customWidth="1"/>
    <col min="4617" max="4617" width="11" style="107" bestFit="1" customWidth="1"/>
    <col min="4618" max="4618" width="18" style="107" bestFit="1" customWidth="1"/>
    <col min="4619" max="4619" width="11" style="107" bestFit="1" customWidth="1"/>
    <col min="4620" max="4864" width="9.33203125" style="107"/>
    <col min="4865" max="4865" width="67.1640625" style="107" customWidth="1"/>
    <col min="4866" max="4866" width="19.1640625" style="107" customWidth="1"/>
    <col min="4867" max="4868" width="20.6640625" style="107" bestFit="1" customWidth="1"/>
    <col min="4869" max="4869" width="18.33203125" style="107" customWidth="1"/>
    <col min="4870" max="4871" width="0" style="107" hidden="1" customWidth="1"/>
    <col min="4872" max="4872" width="18" style="107" bestFit="1" customWidth="1"/>
    <col min="4873" max="4873" width="11" style="107" bestFit="1" customWidth="1"/>
    <col min="4874" max="4874" width="18" style="107" bestFit="1" customWidth="1"/>
    <col min="4875" max="4875" width="11" style="107" bestFit="1" customWidth="1"/>
    <col min="4876" max="5120" width="9.33203125" style="107"/>
    <col min="5121" max="5121" width="67.1640625" style="107" customWidth="1"/>
    <col min="5122" max="5122" width="19.1640625" style="107" customWidth="1"/>
    <col min="5123" max="5124" width="20.6640625" style="107" bestFit="1" customWidth="1"/>
    <col min="5125" max="5125" width="18.33203125" style="107" customWidth="1"/>
    <col min="5126" max="5127" width="0" style="107" hidden="1" customWidth="1"/>
    <col min="5128" max="5128" width="18" style="107" bestFit="1" customWidth="1"/>
    <col min="5129" max="5129" width="11" style="107" bestFit="1" customWidth="1"/>
    <col min="5130" max="5130" width="18" style="107" bestFit="1" customWidth="1"/>
    <col min="5131" max="5131" width="11" style="107" bestFit="1" customWidth="1"/>
    <col min="5132" max="5376" width="9.33203125" style="107"/>
    <col min="5377" max="5377" width="67.1640625" style="107" customWidth="1"/>
    <col min="5378" max="5378" width="19.1640625" style="107" customWidth="1"/>
    <col min="5379" max="5380" width="20.6640625" style="107" bestFit="1" customWidth="1"/>
    <col min="5381" max="5381" width="18.33203125" style="107" customWidth="1"/>
    <col min="5382" max="5383" width="0" style="107" hidden="1" customWidth="1"/>
    <col min="5384" max="5384" width="18" style="107" bestFit="1" customWidth="1"/>
    <col min="5385" max="5385" width="11" style="107" bestFit="1" customWidth="1"/>
    <col min="5386" max="5386" width="18" style="107" bestFit="1" customWidth="1"/>
    <col min="5387" max="5387" width="11" style="107" bestFit="1" customWidth="1"/>
    <col min="5388" max="5632" width="9.33203125" style="107"/>
    <col min="5633" max="5633" width="67.1640625" style="107" customWidth="1"/>
    <col min="5634" max="5634" width="19.1640625" style="107" customWidth="1"/>
    <col min="5635" max="5636" width="20.6640625" style="107" bestFit="1" customWidth="1"/>
    <col min="5637" max="5637" width="18.33203125" style="107" customWidth="1"/>
    <col min="5638" max="5639" width="0" style="107" hidden="1" customWidth="1"/>
    <col min="5640" max="5640" width="18" style="107" bestFit="1" customWidth="1"/>
    <col min="5641" max="5641" width="11" style="107" bestFit="1" customWidth="1"/>
    <col min="5642" max="5642" width="18" style="107" bestFit="1" customWidth="1"/>
    <col min="5643" max="5643" width="11" style="107" bestFit="1" customWidth="1"/>
    <col min="5644" max="5888" width="9.33203125" style="107"/>
    <col min="5889" max="5889" width="67.1640625" style="107" customWidth="1"/>
    <col min="5890" max="5890" width="19.1640625" style="107" customWidth="1"/>
    <col min="5891" max="5892" width="20.6640625" style="107" bestFit="1" customWidth="1"/>
    <col min="5893" max="5893" width="18.33203125" style="107" customWidth="1"/>
    <col min="5894" max="5895" width="0" style="107" hidden="1" customWidth="1"/>
    <col min="5896" max="5896" width="18" style="107" bestFit="1" customWidth="1"/>
    <col min="5897" max="5897" width="11" style="107" bestFit="1" customWidth="1"/>
    <col min="5898" max="5898" width="18" style="107" bestFit="1" customWidth="1"/>
    <col min="5899" max="5899" width="11" style="107" bestFit="1" customWidth="1"/>
    <col min="5900" max="6144" width="9.33203125" style="107"/>
    <col min="6145" max="6145" width="67.1640625" style="107" customWidth="1"/>
    <col min="6146" max="6146" width="19.1640625" style="107" customWidth="1"/>
    <col min="6147" max="6148" width="20.6640625" style="107" bestFit="1" customWidth="1"/>
    <col min="6149" max="6149" width="18.33203125" style="107" customWidth="1"/>
    <col min="6150" max="6151" width="0" style="107" hidden="1" customWidth="1"/>
    <col min="6152" max="6152" width="18" style="107" bestFit="1" customWidth="1"/>
    <col min="6153" max="6153" width="11" style="107" bestFit="1" customWidth="1"/>
    <col min="6154" max="6154" width="18" style="107" bestFit="1" customWidth="1"/>
    <col min="6155" max="6155" width="11" style="107" bestFit="1" customWidth="1"/>
    <col min="6156" max="6400" width="9.33203125" style="107"/>
    <col min="6401" max="6401" width="67.1640625" style="107" customWidth="1"/>
    <col min="6402" max="6402" width="19.1640625" style="107" customWidth="1"/>
    <col min="6403" max="6404" width="20.6640625" style="107" bestFit="1" customWidth="1"/>
    <col min="6405" max="6405" width="18.33203125" style="107" customWidth="1"/>
    <col min="6406" max="6407" width="0" style="107" hidden="1" customWidth="1"/>
    <col min="6408" max="6408" width="18" style="107" bestFit="1" customWidth="1"/>
    <col min="6409" max="6409" width="11" style="107" bestFit="1" customWidth="1"/>
    <col min="6410" max="6410" width="18" style="107" bestFit="1" customWidth="1"/>
    <col min="6411" max="6411" width="11" style="107" bestFit="1" customWidth="1"/>
    <col min="6412" max="6656" width="9.33203125" style="107"/>
    <col min="6657" max="6657" width="67.1640625" style="107" customWidth="1"/>
    <col min="6658" max="6658" width="19.1640625" style="107" customWidth="1"/>
    <col min="6659" max="6660" width="20.6640625" style="107" bestFit="1" customWidth="1"/>
    <col min="6661" max="6661" width="18.33203125" style="107" customWidth="1"/>
    <col min="6662" max="6663" width="0" style="107" hidden="1" customWidth="1"/>
    <col min="6664" max="6664" width="18" style="107" bestFit="1" customWidth="1"/>
    <col min="6665" max="6665" width="11" style="107" bestFit="1" customWidth="1"/>
    <col min="6666" max="6666" width="18" style="107" bestFit="1" customWidth="1"/>
    <col min="6667" max="6667" width="11" style="107" bestFit="1" customWidth="1"/>
    <col min="6668" max="6912" width="9.33203125" style="107"/>
    <col min="6913" max="6913" width="67.1640625" style="107" customWidth="1"/>
    <col min="6914" max="6914" width="19.1640625" style="107" customWidth="1"/>
    <col min="6915" max="6916" width="20.6640625" style="107" bestFit="1" customWidth="1"/>
    <col min="6917" max="6917" width="18.33203125" style="107" customWidth="1"/>
    <col min="6918" max="6919" width="0" style="107" hidden="1" customWidth="1"/>
    <col min="6920" max="6920" width="18" style="107" bestFit="1" customWidth="1"/>
    <col min="6921" max="6921" width="11" style="107" bestFit="1" customWidth="1"/>
    <col min="6922" max="6922" width="18" style="107" bestFit="1" customWidth="1"/>
    <col min="6923" max="6923" width="11" style="107" bestFit="1" customWidth="1"/>
    <col min="6924" max="7168" width="9.33203125" style="107"/>
    <col min="7169" max="7169" width="67.1640625" style="107" customWidth="1"/>
    <col min="7170" max="7170" width="19.1640625" style="107" customWidth="1"/>
    <col min="7171" max="7172" width="20.6640625" style="107" bestFit="1" customWidth="1"/>
    <col min="7173" max="7173" width="18.33203125" style="107" customWidth="1"/>
    <col min="7174" max="7175" width="0" style="107" hidden="1" customWidth="1"/>
    <col min="7176" max="7176" width="18" style="107" bestFit="1" customWidth="1"/>
    <col min="7177" max="7177" width="11" style="107" bestFit="1" customWidth="1"/>
    <col min="7178" max="7178" width="18" style="107" bestFit="1" customWidth="1"/>
    <col min="7179" max="7179" width="11" style="107" bestFit="1" customWidth="1"/>
    <col min="7180" max="7424" width="9.33203125" style="107"/>
    <col min="7425" max="7425" width="67.1640625" style="107" customWidth="1"/>
    <col min="7426" max="7426" width="19.1640625" style="107" customWidth="1"/>
    <col min="7427" max="7428" width="20.6640625" style="107" bestFit="1" customWidth="1"/>
    <col min="7429" max="7429" width="18.33203125" style="107" customWidth="1"/>
    <col min="7430" max="7431" width="0" style="107" hidden="1" customWidth="1"/>
    <col min="7432" max="7432" width="18" style="107" bestFit="1" customWidth="1"/>
    <col min="7433" max="7433" width="11" style="107" bestFit="1" customWidth="1"/>
    <col min="7434" max="7434" width="18" style="107" bestFit="1" customWidth="1"/>
    <col min="7435" max="7435" width="11" style="107" bestFit="1" customWidth="1"/>
    <col min="7436" max="7680" width="9.33203125" style="107"/>
    <col min="7681" max="7681" width="67.1640625" style="107" customWidth="1"/>
    <col min="7682" max="7682" width="19.1640625" style="107" customWidth="1"/>
    <col min="7683" max="7684" width="20.6640625" style="107" bestFit="1" customWidth="1"/>
    <col min="7685" max="7685" width="18.33203125" style="107" customWidth="1"/>
    <col min="7686" max="7687" width="0" style="107" hidden="1" customWidth="1"/>
    <col min="7688" max="7688" width="18" style="107" bestFit="1" customWidth="1"/>
    <col min="7689" max="7689" width="11" style="107" bestFit="1" customWidth="1"/>
    <col min="7690" max="7690" width="18" style="107" bestFit="1" customWidth="1"/>
    <col min="7691" max="7691" width="11" style="107" bestFit="1" customWidth="1"/>
    <col min="7692" max="7936" width="9.33203125" style="107"/>
    <col min="7937" max="7937" width="67.1640625" style="107" customWidth="1"/>
    <col min="7938" max="7938" width="19.1640625" style="107" customWidth="1"/>
    <col min="7939" max="7940" width="20.6640625" style="107" bestFit="1" customWidth="1"/>
    <col min="7941" max="7941" width="18.33203125" style="107" customWidth="1"/>
    <col min="7942" max="7943" width="0" style="107" hidden="1" customWidth="1"/>
    <col min="7944" max="7944" width="18" style="107" bestFit="1" customWidth="1"/>
    <col min="7945" max="7945" width="11" style="107" bestFit="1" customWidth="1"/>
    <col min="7946" max="7946" width="18" style="107" bestFit="1" customWidth="1"/>
    <col min="7947" max="7947" width="11" style="107" bestFit="1" customWidth="1"/>
    <col min="7948" max="8192" width="9.33203125" style="107"/>
    <col min="8193" max="8193" width="67.1640625" style="107" customWidth="1"/>
    <col min="8194" max="8194" width="19.1640625" style="107" customWidth="1"/>
    <col min="8195" max="8196" width="20.6640625" style="107" bestFit="1" customWidth="1"/>
    <col min="8197" max="8197" width="18.33203125" style="107" customWidth="1"/>
    <col min="8198" max="8199" width="0" style="107" hidden="1" customWidth="1"/>
    <col min="8200" max="8200" width="18" style="107" bestFit="1" customWidth="1"/>
    <col min="8201" max="8201" width="11" style="107" bestFit="1" customWidth="1"/>
    <col min="8202" max="8202" width="18" style="107" bestFit="1" customWidth="1"/>
    <col min="8203" max="8203" width="11" style="107" bestFit="1" customWidth="1"/>
    <col min="8204" max="8448" width="9.33203125" style="107"/>
    <col min="8449" max="8449" width="67.1640625" style="107" customWidth="1"/>
    <col min="8450" max="8450" width="19.1640625" style="107" customWidth="1"/>
    <col min="8451" max="8452" width="20.6640625" style="107" bestFit="1" customWidth="1"/>
    <col min="8453" max="8453" width="18.33203125" style="107" customWidth="1"/>
    <col min="8454" max="8455" width="0" style="107" hidden="1" customWidth="1"/>
    <col min="8456" max="8456" width="18" style="107" bestFit="1" customWidth="1"/>
    <col min="8457" max="8457" width="11" style="107" bestFit="1" customWidth="1"/>
    <col min="8458" max="8458" width="18" style="107" bestFit="1" customWidth="1"/>
    <col min="8459" max="8459" width="11" style="107" bestFit="1" customWidth="1"/>
    <col min="8460" max="8704" width="9.33203125" style="107"/>
    <col min="8705" max="8705" width="67.1640625" style="107" customWidth="1"/>
    <col min="8706" max="8706" width="19.1640625" style="107" customWidth="1"/>
    <col min="8707" max="8708" width="20.6640625" style="107" bestFit="1" customWidth="1"/>
    <col min="8709" max="8709" width="18.33203125" style="107" customWidth="1"/>
    <col min="8710" max="8711" width="0" style="107" hidden="1" customWidth="1"/>
    <col min="8712" max="8712" width="18" style="107" bestFit="1" customWidth="1"/>
    <col min="8713" max="8713" width="11" style="107" bestFit="1" customWidth="1"/>
    <col min="8714" max="8714" width="18" style="107" bestFit="1" customWidth="1"/>
    <col min="8715" max="8715" width="11" style="107" bestFit="1" customWidth="1"/>
    <col min="8716" max="8960" width="9.33203125" style="107"/>
    <col min="8961" max="8961" width="67.1640625" style="107" customWidth="1"/>
    <col min="8962" max="8962" width="19.1640625" style="107" customWidth="1"/>
    <col min="8963" max="8964" width="20.6640625" style="107" bestFit="1" customWidth="1"/>
    <col min="8965" max="8965" width="18.33203125" style="107" customWidth="1"/>
    <col min="8966" max="8967" width="0" style="107" hidden="1" customWidth="1"/>
    <col min="8968" max="8968" width="18" style="107" bestFit="1" customWidth="1"/>
    <col min="8969" max="8969" width="11" style="107" bestFit="1" customWidth="1"/>
    <col min="8970" max="8970" width="18" style="107" bestFit="1" customWidth="1"/>
    <col min="8971" max="8971" width="11" style="107" bestFit="1" customWidth="1"/>
    <col min="8972" max="9216" width="9.33203125" style="107"/>
    <col min="9217" max="9217" width="67.1640625" style="107" customWidth="1"/>
    <col min="9218" max="9218" width="19.1640625" style="107" customWidth="1"/>
    <col min="9219" max="9220" width="20.6640625" style="107" bestFit="1" customWidth="1"/>
    <col min="9221" max="9221" width="18.33203125" style="107" customWidth="1"/>
    <col min="9222" max="9223" width="0" style="107" hidden="1" customWidth="1"/>
    <col min="9224" max="9224" width="18" style="107" bestFit="1" customWidth="1"/>
    <col min="9225" max="9225" width="11" style="107" bestFit="1" customWidth="1"/>
    <col min="9226" max="9226" width="18" style="107" bestFit="1" customWidth="1"/>
    <col min="9227" max="9227" width="11" style="107" bestFit="1" customWidth="1"/>
    <col min="9228" max="9472" width="9.33203125" style="107"/>
    <col min="9473" max="9473" width="67.1640625" style="107" customWidth="1"/>
    <col min="9474" max="9474" width="19.1640625" style="107" customWidth="1"/>
    <col min="9475" max="9476" width="20.6640625" style="107" bestFit="1" customWidth="1"/>
    <col min="9477" max="9477" width="18.33203125" style="107" customWidth="1"/>
    <col min="9478" max="9479" width="0" style="107" hidden="1" customWidth="1"/>
    <col min="9480" max="9480" width="18" style="107" bestFit="1" customWidth="1"/>
    <col min="9481" max="9481" width="11" style="107" bestFit="1" customWidth="1"/>
    <col min="9482" max="9482" width="18" style="107" bestFit="1" customWidth="1"/>
    <col min="9483" max="9483" width="11" style="107" bestFit="1" customWidth="1"/>
    <col min="9484" max="9728" width="9.33203125" style="107"/>
    <col min="9729" max="9729" width="67.1640625" style="107" customWidth="1"/>
    <col min="9730" max="9730" width="19.1640625" style="107" customWidth="1"/>
    <col min="9731" max="9732" width="20.6640625" style="107" bestFit="1" customWidth="1"/>
    <col min="9733" max="9733" width="18.33203125" style="107" customWidth="1"/>
    <col min="9734" max="9735" width="0" style="107" hidden="1" customWidth="1"/>
    <col min="9736" max="9736" width="18" style="107" bestFit="1" customWidth="1"/>
    <col min="9737" max="9737" width="11" style="107" bestFit="1" customWidth="1"/>
    <col min="9738" max="9738" width="18" style="107" bestFit="1" customWidth="1"/>
    <col min="9739" max="9739" width="11" style="107" bestFit="1" customWidth="1"/>
    <col min="9740" max="9984" width="9.33203125" style="107"/>
    <col min="9985" max="9985" width="67.1640625" style="107" customWidth="1"/>
    <col min="9986" max="9986" width="19.1640625" style="107" customWidth="1"/>
    <col min="9987" max="9988" width="20.6640625" style="107" bestFit="1" customWidth="1"/>
    <col min="9989" max="9989" width="18.33203125" style="107" customWidth="1"/>
    <col min="9990" max="9991" width="0" style="107" hidden="1" customWidth="1"/>
    <col min="9992" max="9992" width="18" style="107" bestFit="1" customWidth="1"/>
    <col min="9993" max="9993" width="11" style="107" bestFit="1" customWidth="1"/>
    <col min="9994" max="9994" width="18" style="107" bestFit="1" customWidth="1"/>
    <col min="9995" max="9995" width="11" style="107" bestFit="1" customWidth="1"/>
    <col min="9996" max="10240" width="9.33203125" style="107"/>
    <col min="10241" max="10241" width="67.1640625" style="107" customWidth="1"/>
    <col min="10242" max="10242" width="19.1640625" style="107" customWidth="1"/>
    <col min="10243" max="10244" width="20.6640625" style="107" bestFit="1" customWidth="1"/>
    <col min="10245" max="10245" width="18.33203125" style="107" customWidth="1"/>
    <col min="10246" max="10247" width="0" style="107" hidden="1" customWidth="1"/>
    <col min="10248" max="10248" width="18" style="107" bestFit="1" customWidth="1"/>
    <col min="10249" max="10249" width="11" style="107" bestFit="1" customWidth="1"/>
    <col min="10250" max="10250" width="18" style="107" bestFit="1" customWidth="1"/>
    <col min="10251" max="10251" width="11" style="107" bestFit="1" customWidth="1"/>
    <col min="10252" max="10496" width="9.33203125" style="107"/>
    <col min="10497" max="10497" width="67.1640625" style="107" customWidth="1"/>
    <col min="10498" max="10498" width="19.1640625" style="107" customWidth="1"/>
    <col min="10499" max="10500" width="20.6640625" style="107" bestFit="1" customWidth="1"/>
    <col min="10501" max="10501" width="18.33203125" style="107" customWidth="1"/>
    <col min="10502" max="10503" width="0" style="107" hidden="1" customWidth="1"/>
    <col min="10504" max="10504" width="18" style="107" bestFit="1" customWidth="1"/>
    <col min="10505" max="10505" width="11" style="107" bestFit="1" customWidth="1"/>
    <col min="10506" max="10506" width="18" style="107" bestFit="1" customWidth="1"/>
    <col min="10507" max="10507" width="11" style="107" bestFit="1" customWidth="1"/>
    <col min="10508" max="10752" width="9.33203125" style="107"/>
    <col min="10753" max="10753" width="67.1640625" style="107" customWidth="1"/>
    <col min="10754" max="10754" width="19.1640625" style="107" customWidth="1"/>
    <col min="10755" max="10756" width="20.6640625" style="107" bestFit="1" customWidth="1"/>
    <col min="10757" max="10757" width="18.33203125" style="107" customWidth="1"/>
    <col min="10758" max="10759" width="0" style="107" hidden="1" customWidth="1"/>
    <col min="10760" max="10760" width="18" style="107" bestFit="1" customWidth="1"/>
    <col min="10761" max="10761" width="11" style="107" bestFit="1" customWidth="1"/>
    <col min="10762" max="10762" width="18" style="107" bestFit="1" customWidth="1"/>
    <col min="10763" max="10763" width="11" style="107" bestFit="1" customWidth="1"/>
    <col min="10764" max="11008" width="9.33203125" style="107"/>
    <col min="11009" max="11009" width="67.1640625" style="107" customWidth="1"/>
    <col min="11010" max="11010" width="19.1640625" style="107" customWidth="1"/>
    <col min="11011" max="11012" width="20.6640625" style="107" bestFit="1" customWidth="1"/>
    <col min="11013" max="11013" width="18.33203125" style="107" customWidth="1"/>
    <col min="11014" max="11015" width="0" style="107" hidden="1" customWidth="1"/>
    <col min="11016" max="11016" width="18" style="107" bestFit="1" customWidth="1"/>
    <col min="11017" max="11017" width="11" style="107" bestFit="1" customWidth="1"/>
    <col min="11018" max="11018" width="18" style="107" bestFit="1" customWidth="1"/>
    <col min="11019" max="11019" width="11" style="107" bestFit="1" customWidth="1"/>
    <col min="11020" max="11264" width="9.33203125" style="107"/>
    <col min="11265" max="11265" width="67.1640625" style="107" customWidth="1"/>
    <col min="11266" max="11266" width="19.1640625" style="107" customWidth="1"/>
    <col min="11267" max="11268" width="20.6640625" style="107" bestFit="1" customWidth="1"/>
    <col min="11269" max="11269" width="18.33203125" style="107" customWidth="1"/>
    <col min="11270" max="11271" width="0" style="107" hidden="1" customWidth="1"/>
    <col min="11272" max="11272" width="18" style="107" bestFit="1" customWidth="1"/>
    <col min="11273" max="11273" width="11" style="107" bestFit="1" customWidth="1"/>
    <col min="11274" max="11274" width="18" style="107" bestFit="1" customWidth="1"/>
    <col min="11275" max="11275" width="11" style="107" bestFit="1" customWidth="1"/>
    <col min="11276" max="11520" width="9.33203125" style="107"/>
    <col min="11521" max="11521" width="67.1640625" style="107" customWidth="1"/>
    <col min="11522" max="11522" width="19.1640625" style="107" customWidth="1"/>
    <col min="11523" max="11524" width="20.6640625" style="107" bestFit="1" customWidth="1"/>
    <col min="11525" max="11525" width="18.33203125" style="107" customWidth="1"/>
    <col min="11526" max="11527" width="0" style="107" hidden="1" customWidth="1"/>
    <col min="11528" max="11528" width="18" style="107" bestFit="1" customWidth="1"/>
    <col min="11529" max="11529" width="11" style="107" bestFit="1" customWidth="1"/>
    <col min="11530" max="11530" width="18" style="107" bestFit="1" customWidth="1"/>
    <col min="11531" max="11531" width="11" style="107" bestFit="1" customWidth="1"/>
    <col min="11532" max="11776" width="9.33203125" style="107"/>
    <col min="11777" max="11777" width="67.1640625" style="107" customWidth="1"/>
    <col min="11778" max="11778" width="19.1640625" style="107" customWidth="1"/>
    <col min="11779" max="11780" width="20.6640625" style="107" bestFit="1" customWidth="1"/>
    <col min="11781" max="11781" width="18.33203125" style="107" customWidth="1"/>
    <col min="11782" max="11783" width="0" style="107" hidden="1" customWidth="1"/>
    <col min="11784" max="11784" width="18" style="107" bestFit="1" customWidth="1"/>
    <col min="11785" max="11785" width="11" style="107" bestFit="1" customWidth="1"/>
    <col min="11786" max="11786" width="18" style="107" bestFit="1" customWidth="1"/>
    <col min="11787" max="11787" width="11" style="107" bestFit="1" customWidth="1"/>
    <col min="11788" max="12032" width="9.33203125" style="107"/>
    <col min="12033" max="12033" width="67.1640625" style="107" customWidth="1"/>
    <col min="12034" max="12034" width="19.1640625" style="107" customWidth="1"/>
    <col min="12035" max="12036" width="20.6640625" style="107" bestFit="1" customWidth="1"/>
    <col min="12037" max="12037" width="18.33203125" style="107" customWidth="1"/>
    <col min="12038" max="12039" width="0" style="107" hidden="1" customWidth="1"/>
    <col min="12040" max="12040" width="18" style="107" bestFit="1" customWidth="1"/>
    <col min="12041" max="12041" width="11" style="107" bestFit="1" customWidth="1"/>
    <col min="12042" max="12042" width="18" style="107" bestFit="1" customWidth="1"/>
    <col min="12043" max="12043" width="11" style="107" bestFit="1" customWidth="1"/>
    <col min="12044" max="12288" width="9.33203125" style="107"/>
    <col min="12289" max="12289" width="67.1640625" style="107" customWidth="1"/>
    <col min="12290" max="12290" width="19.1640625" style="107" customWidth="1"/>
    <col min="12291" max="12292" width="20.6640625" style="107" bestFit="1" customWidth="1"/>
    <col min="12293" max="12293" width="18.33203125" style="107" customWidth="1"/>
    <col min="12294" max="12295" width="0" style="107" hidden="1" customWidth="1"/>
    <col min="12296" max="12296" width="18" style="107" bestFit="1" customWidth="1"/>
    <col min="12297" max="12297" width="11" style="107" bestFit="1" customWidth="1"/>
    <col min="12298" max="12298" width="18" style="107" bestFit="1" customWidth="1"/>
    <col min="12299" max="12299" width="11" style="107" bestFit="1" customWidth="1"/>
    <col min="12300" max="12544" width="9.33203125" style="107"/>
    <col min="12545" max="12545" width="67.1640625" style="107" customWidth="1"/>
    <col min="12546" max="12546" width="19.1640625" style="107" customWidth="1"/>
    <col min="12547" max="12548" width="20.6640625" style="107" bestFit="1" customWidth="1"/>
    <col min="12549" max="12549" width="18.33203125" style="107" customWidth="1"/>
    <col min="12550" max="12551" width="0" style="107" hidden="1" customWidth="1"/>
    <col min="12552" max="12552" width="18" style="107" bestFit="1" customWidth="1"/>
    <col min="12553" max="12553" width="11" style="107" bestFit="1" customWidth="1"/>
    <col min="12554" max="12554" width="18" style="107" bestFit="1" customWidth="1"/>
    <col min="12555" max="12555" width="11" style="107" bestFit="1" customWidth="1"/>
    <col min="12556" max="12800" width="9.33203125" style="107"/>
    <col min="12801" max="12801" width="67.1640625" style="107" customWidth="1"/>
    <col min="12802" max="12802" width="19.1640625" style="107" customWidth="1"/>
    <col min="12803" max="12804" width="20.6640625" style="107" bestFit="1" customWidth="1"/>
    <col min="12805" max="12805" width="18.33203125" style="107" customWidth="1"/>
    <col min="12806" max="12807" width="0" style="107" hidden="1" customWidth="1"/>
    <col min="12808" max="12808" width="18" style="107" bestFit="1" customWidth="1"/>
    <col min="12809" max="12809" width="11" style="107" bestFit="1" customWidth="1"/>
    <col min="12810" max="12810" width="18" style="107" bestFit="1" customWidth="1"/>
    <col min="12811" max="12811" width="11" style="107" bestFit="1" customWidth="1"/>
    <col min="12812" max="13056" width="9.33203125" style="107"/>
    <col min="13057" max="13057" width="67.1640625" style="107" customWidth="1"/>
    <col min="13058" max="13058" width="19.1640625" style="107" customWidth="1"/>
    <col min="13059" max="13060" width="20.6640625" style="107" bestFit="1" customWidth="1"/>
    <col min="13061" max="13061" width="18.33203125" style="107" customWidth="1"/>
    <col min="13062" max="13063" width="0" style="107" hidden="1" customWidth="1"/>
    <col min="13064" max="13064" width="18" style="107" bestFit="1" customWidth="1"/>
    <col min="13065" max="13065" width="11" style="107" bestFit="1" customWidth="1"/>
    <col min="13066" max="13066" width="18" style="107" bestFit="1" customWidth="1"/>
    <col min="13067" max="13067" width="11" style="107" bestFit="1" customWidth="1"/>
    <col min="13068" max="13312" width="9.33203125" style="107"/>
    <col min="13313" max="13313" width="67.1640625" style="107" customWidth="1"/>
    <col min="13314" max="13314" width="19.1640625" style="107" customWidth="1"/>
    <col min="13315" max="13316" width="20.6640625" style="107" bestFit="1" customWidth="1"/>
    <col min="13317" max="13317" width="18.33203125" style="107" customWidth="1"/>
    <col min="13318" max="13319" width="0" style="107" hidden="1" customWidth="1"/>
    <col min="13320" max="13320" width="18" style="107" bestFit="1" customWidth="1"/>
    <col min="13321" max="13321" width="11" style="107" bestFit="1" customWidth="1"/>
    <col min="13322" max="13322" width="18" style="107" bestFit="1" customWidth="1"/>
    <col min="13323" max="13323" width="11" style="107" bestFit="1" customWidth="1"/>
    <col min="13324" max="13568" width="9.33203125" style="107"/>
    <col min="13569" max="13569" width="67.1640625" style="107" customWidth="1"/>
    <col min="13570" max="13570" width="19.1640625" style="107" customWidth="1"/>
    <col min="13571" max="13572" width="20.6640625" style="107" bestFit="1" customWidth="1"/>
    <col min="13573" max="13573" width="18.33203125" style="107" customWidth="1"/>
    <col min="13574" max="13575" width="0" style="107" hidden="1" customWidth="1"/>
    <col min="13576" max="13576" width="18" style="107" bestFit="1" customWidth="1"/>
    <col min="13577" max="13577" width="11" style="107" bestFit="1" customWidth="1"/>
    <col min="13578" max="13578" width="18" style="107" bestFit="1" customWidth="1"/>
    <col min="13579" max="13579" width="11" style="107" bestFit="1" customWidth="1"/>
    <col min="13580" max="13824" width="9.33203125" style="107"/>
    <col min="13825" max="13825" width="67.1640625" style="107" customWidth="1"/>
    <col min="13826" max="13826" width="19.1640625" style="107" customWidth="1"/>
    <col min="13827" max="13828" width="20.6640625" style="107" bestFit="1" customWidth="1"/>
    <col min="13829" max="13829" width="18.33203125" style="107" customWidth="1"/>
    <col min="13830" max="13831" width="0" style="107" hidden="1" customWidth="1"/>
    <col min="13832" max="13832" width="18" style="107" bestFit="1" customWidth="1"/>
    <col min="13833" max="13833" width="11" style="107" bestFit="1" customWidth="1"/>
    <col min="13834" max="13834" width="18" style="107" bestFit="1" customWidth="1"/>
    <col min="13835" max="13835" width="11" style="107" bestFit="1" customWidth="1"/>
    <col min="13836" max="14080" width="9.33203125" style="107"/>
    <col min="14081" max="14081" width="67.1640625" style="107" customWidth="1"/>
    <col min="14082" max="14082" width="19.1640625" style="107" customWidth="1"/>
    <col min="14083" max="14084" width="20.6640625" style="107" bestFit="1" customWidth="1"/>
    <col min="14085" max="14085" width="18.33203125" style="107" customWidth="1"/>
    <col min="14086" max="14087" width="0" style="107" hidden="1" customWidth="1"/>
    <col min="14088" max="14088" width="18" style="107" bestFit="1" customWidth="1"/>
    <col min="14089" max="14089" width="11" style="107" bestFit="1" customWidth="1"/>
    <col min="14090" max="14090" width="18" style="107" bestFit="1" customWidth="1"/>
    <col min="14091" max="14091" width="11" style="107" bestFit="1" customWidth="1"/>
    <col min="14092" max="14336" width="9.33203125" style="107"/>
    <col min="14337" max="14337" width="67.1640625" style="107" customWidth="1"/>
    <col min="14338" max="14338" width="19.1640625" style="107" customWidth="1"/>
    <col min="14339" max="14340" width="20.6640625" style="107" bestFit="1" customWidth="1"/>
    <col min="14341" max="14341" width="18.33203125" style="107" customWidth="1"/>
    <col min="14342" max="14343" width="0" style="107" hidden="1" customWidth="1"/>
    <col min="14344" max="14344" width="18" style="107" bestFit="1" customWidth="1"/>
    <col min="14345" max="14345" width="11" style="107" bestFit="1" customWidth="1"/>
    <col min="14346" max="14346" width="18" style="107" bestFit="1" customWidth="1"/>
    <col min="14347" max="14347" width="11" style="107" bestFit="1" customWidth="1"/>
    <col min="14348" max="14592" width="9.33203125" style="107"/>
    <col min="14593" max="14593" width="67.1640625" style="107" customWidth="1"/>
    <col min="14594" max="14594" width="19.1640625" style="107" customWidth="1"/>
    <col min="14595" max="14596" width="20.6640625" style="107" bestFit="1" customWidth="1"/>
    <col min="14597" max="14597" width="18.33203125" style="107" customWidth="1"/>
    <col min="14598" max="14599" width="0" style="107" hidden="1" customWidth="1"/>
    <col min="14600" max="14600" width="18" style="107" bestFit="1" customWidth="1"/>
    <col min="14601" max="14601" width="11" style="107" bestFit="1" customWidth="1"/>
    <col min="14602" max="14602" width="18" style="107" bestFit="1" customWidth="1"/>
    <col min="14603" max="14603" width="11" style="107" bestFit="1" customWidth="1"/>
    <col min="14604" max="14848" width="9.33203125" style="107"/>
    <col min="14849" max="14849" width="67.1640625" style="107" customWidth="1"/>
    <col min="14850" max="14850" width="19.1640625" style="107" customWidth="1"/>
    <col min="14851" max="14852" width="20.6640625" style="107" bestFit="1" customWidth="1"/>
    <col min="14853" max="14853" width="18.33203125" style="107" customWidth="1"/>
    <col min="14854" max="14855" width="0" style="107" hidden="1" customWidth="1"/>
    <col min="14856" max="14856" width="18" style="107" bestFit="1" customWidth="1"/>
    <col min="14857" max="14857" width="11" style="107" bestFit="1" customWidth="1"/>
    <col min="14858" max="14858" width="18" style="107" bestFit="1" customWidth="1"/>
    <col min="14859" max="14859" width="11" style="107" bestFit="1" customWidth="1"/>
    <col min="14860" max="15104" width="9.33203125" style="107"/>
    <col min="15105" max="15105" width="67.1640625" style="107" customWidth="1"/>
    <col min="15106" max="15106" width="19.1640625" style="107" customWidth="1"/>
    <col min="15107" max="15108" width="20.6640625" style="107" bestFit="1" customWidth="1"/>
    <col min="15109" max="15109" width="18.33203125" style="107" customWidth="1"/>
    <col min="15110" max="15111" width="0" style="107" hidden="1" customWidth="1"/>
    <col min="15112" max="15112" width="18" style="107" bestFit="1" customWidth="1"/>
    <col min="15113" max="15113" width="11" style="107" bestFit="1" customWidth="1"/>
    <col min="15114" max="15114" width="18" style="107" bestFit="1" customWidth="1"/>
    <col min="15115" max="15115" width="11" style="107" bestFit="1" customWidth="1"/>
    <col min="15116" max="15360" width="9.33203125" style="107"/>
    <col min="15361" max="15361" width="67.1640625" style="107" customWidth="1"/>
    <col min="15362" max="15362" width="19.1640625" style="107" customWidth="1"/>
    <col min="15363" max="15364" width="20.6640625" style="107" bestFit="1" customWidth="1"/>
    <col min="15365" max="15365" width="18.33203125" style="107" customWidth="1"/>
    <col min="15366" max="15367" width="0" style="107" hidden="1" customWidth="1"/>
    <col min="15368" max="15368" width="18" style="107" bestFit="1" customWidth="1"/>
    <col min="15369" max="15369" width="11" style="107" bestFit="1" customWidth="1"/>
    <col min="15370" max="15370" width="18" style="107" bestFit="1" customWidth="1"/>
    <col min="15371" max="15371" width="11" style="107" bestFit="1" customWidth="1"/>
    <col min="15372" max="15616" width="9.33203125" style="107"/>
    <col min="15617" max="15617" width="67.1640625" style="107" customWidth="1"/>
    <col min="15618" max="15618" width="19.1640625" style="107" customWidth="1"/>
    <col min="15619" max="15620" width="20.6640625" style="107" bestFit="1" customWidth="1"/>
    <col min="15621" max="15621" width="18.33203125" style="107" customWidth="1"/>
    <col min="15622" max="15623" width="0" style="107" hidden="1" customWidth="1"/>
    <col min="15624" max="15624" width="18" style="107" bestFit="1" customWidth="1"/>
    <col min="15625" max="15625" width="11" style="107" bestFit="1" customWidth="1"/>
    <col min="15626" max="15626" width="18" style="107" bestFit="1" customWidth="1"/>
    <col min="15627" max="15627" width="11" style="107" bestFit="1" customWidth="1"/>
    <col min="15628" max="15872" width="9.33203125" style="107"/>
    <col min="15873" max="15873" width="67.1640625" style="107" customWidth="1"/>
    <col min="15874" max="15874" width="19.1640625" style="107" customWidth="1"/>
    <col min="15875" max="15876" width="20.6640625" style="107" bestFit="1" customWidth="1"/>
    <col min="15877" max="15877" width="18.33203125" style="107" customWidth="1"/>
    <col min="15878" max="15879" width="0" style="107" hidden="1" customWidth="1"/>
    <col min="15880" max="15880" width="18" style="107" bestFit="1" customWidth="1"/>
    <col min="15881" max="15881" width="11" style="107" bestFit="1" customWidth="1"/>
    <col min="15882" max="15882" width="18" style="107" bestFit="1" customWidth="1"/>
    <col min="15883" max="15883" width="11" style="107" bestFit="1" customWidth="1"/>
    <col min="15884" max="16128" width="9.33203125" style="107"/>
    <col min="16129" max="16129" width="67.1640625" style="107" customWidth="1"/>
    <col min="16130" max="16130" width="19.1640625" style="107" customWidth="1"/>
    <col min="16131" max="16132" width="20.6640625" style="107" bestFit="1" customWidth="1"/>
    <col min="16133" max="16133" width="18.33203125" style="107" customWidth="1"/>
    <col min="16134" max="16135" width="0" style="107" hidden="1" customWidth="1"/>
    <col min="16136" max="16136" width="18" style="107" bestFit="1" customWidth="1"/>
    <col min="16137" max="16137" width="11" style="107" bestFit="1" customWidth="1"/>
    <col min="16138" max="16138" width="18" style="107" bestFit="1" customWidth="1"/>
    <col min="16139" max="16139" width="11" style="107" bestFit="1" customWidth="1"/>
    <col min="16140" max="16384" width="9.33203125" style="107"/>
  </cols>
  <sheetData>
    <row r="1" spans="1:15" ht="20.25" hidden="1" customHeight="1">
      <c r="A1" s="55"/>
      <c r="B1" s="55"/>
      <c r="C1" s="55"/>
      <c r="D1" s="55"/>
      <c r="E1" s="55"/>
      <c r="F1" s="55"/>
      <c r="G1" s="55"/>
      <c r="H1" s="106"/>
      <c r="I1" s="106"/>
      <c r="J1" s="55"/>
    </row>
    <row r="2" spans="1:15" ht="15.75" hidden="1">
      <c r="A2" s="170"/>
      <c r="B2" s="170"/>
      <c r="C2" s="170"/>
      <c r="D2" s="170"/>
      <c r="E2" s="170"/>
      <c r="F2" s="170"/>
      <c r="G2" s="170"/>
      <c r="H2" s="170"/>
      <c r="I2" s="170"/>
      <c r="J2" s="170"/>
    </row>
    <row r="3" spans="1:15" ht="18" hidden="1">
      <c r="A3" s="55"/>
      <c r="B3" s="55"/>
      <c r="C3" s="55"/>
      <c r="D3" s="55"/>
      <c r="E3" s="55"/>
      <c r="F3" s="55"/>
      <c r="G3" s="55"/>
      <c r="H3" s="108"/>
      <c r="I3" s="108"/>
      <c r="J3" s="59"/>
    </row>
    <row r="4" spans="1:15" ht="15.75">
      <c r="A4" s="170"/>
      <c r="B4" s="170"/>
      <c r="C4" s="170"/>
      <c r="D4" s="170"/>
      <c r="E4" s="170"/>
      <c r="F4" s="170"/>
      <c r="G4" s="170"/>
      <c r="H4" s="170"/>
      <c r="I4" s="170"/>
      <c r="J4" s="170"/>
    </row>
    <row r="5" spans="1:15" ht="15.75">
      <c r="A5" s="58"/>
      <c r="B5" s="58"/>
      <c r="C5" s="58"/>
      <c r="D5" s="58"/>
      <c r="E5" s="58"/>
      <c r="F5" s="58"/>
      <c r="G5" s="58"/>
      <c r="H5" s="58"/>
      <c r="I5" s="58"/>
      <c r="J5" s="58"/>
    </row>
    <row r="6" spans="1:15" ht="18">
      <c r="A6" s="55"/>
      <c r="B6" s="55"/>
      <c r="C6" s="55"/>
      <c r="D6" s="55"/>
      <c r="E6" s="55"/>
      <c r="F6" s="55"/>
      <c r="G6" s="55"/>
      <c r="H6" s="108"/>
      <c r="I6" s="108"/>
      <c r="J6" s="59"/>
    </row>
    <row r="7" spans="1:15" ht="15.75" customHeight="1">
      <c r="A7" s="170" t="s">
        <v>186</v>
      </c>
      <c r="B7" s="170"/>
      <c r="C7" s="170"/>
      <c r="D7" s="170"/>
      <c r="E7" s="170"/>
      <c r="F7" s="170"/>
      <c r="G7" s="170"/>
      <c r="H7" s="170"/>
      <c r="I7" s="170"/>
      <c r="J7" s="109"/>
    </row>
    <row r="8" spans="1:15" ht="18">
      <c r="A8" s="55"/>
      <c r="B8" s="55"/>
      <c r="C8" s="55"/>
      <c r="D8" s="55"/>
      <c r="E8" s="55"/>
      <c r="F8" s="55"/>
      <c r="G8" s="55"/>
      <c r="H8" s="108"/>
      <c r="I8" s="108"/>
      <c r="J8" s="59"/>
    </row>
    <row r="9" spans="1:15" s="111" customFormat="1" ht="57">
      <c r="A9" s="110" t="s">
        <v>10</v>
      </c>
      <c r="B9" s="60" t="str">
        <f>UPPER(B11)</f>
        <v>OSTVARENJE/IZVRŠENJE 
01.2024. - 06.2024.</v>
      </c>
      <c r="C9" s="60" t="str">
        <f>UPPER(C11)</f>
        <v>IZVORNI PLAN ILI REBALANS 
2025.</v>
      </c>
      <c r="D9" s="60" t="str">
        <f>UPPER(D11)</f>
        <v>TEKUĆI PLAN 
2025.</v>
      </c>
      <c r="E9" s="60" t="str">
        <f>UPPER(E11)</f>
        <v>OSTVARENJE/IZVRŠENJE
01.2025. - 06.2025.</v>
      </c>
      <c r="H9" s="60" t="str">
        <f>UPPER(F11)</f>
        <v>INDEKS
(5)/(2)</v>
      </c>
      <c r="I9" s="60" t="str">
        <f>UPPER(G11)</f>
        <v>INDEKS
(5)/(4)</v>
      </c>
    </row>
    <row r="10" spans="1:15" s="114" customFormat="1">
      <c r="A10" s="112">
        <v>1</v>
      </c>
      <c r="B10" s="113">
        <v>2</v>
      </c>
      <c r="C10" s="113">
        <v>3</v>
      </c>
      <c r="D10" s="113">
        <v>4.3333333333333304</v>
      </c>
      <c r="E10" s="113">
        <v>5.0833333333333304</v>
      </c>
      <c r="H10" s="113">
        <v>6</v>
      </c>
      <c r="I10" s="113">
        <v>7</v>
      </c>
      <c r="J10" s="115"/>
      <c r="K10" s="115"/>
    </row>
    <row r="11" spans="1:15" ht="51" hidden="1">
      <c r="A11" s="116" t="s">
        <v>5</v>
      </c>
      <c r="B11" s="117" t="s">
        <v>48</v>
      </c>
      <c r="C11" s="117" t="s">
        <v>41</v>
      </c>
      <c r="D11" s="117" t="s">
        <v>40</v>
      </c>
      <c r="E11" s="117" t="s">
        <v>270</v>
      </c>
      <c r="F11" s="117" t="s">
        <v>36</v>
      </c>
      <c r="G11" s="117" t="s">
        <v>37</v>
      </c>
      <c r="H11" s="118" t="s">
        <v>187</v>
      </c>
      <c r="I11" s="118" t="s">
        <v>188</v>
      </c>
      <c r="J11" s="119"/>
      <c r="K11" s="119"/>
      <c r="L11" s="119"/>
      <c r="M11" s="119"/>
      <c r="N11" s="119"/>
      <c r="O11" s="119"/>
    </row>
    <row r="12" spans="1:15" hidden="1">
      <c r="A12" s="68" t="s">
        <v>42</v>
      </c>
      <c r="B12" s="71" t="s">
        <v>6</v>
      </c>
      <c r="C12" s="71" t="s">
        <v>6</v>
      </c>
      <c r="D12" s="71" t="s">
        <v>6</v>
      </c>
      <c r="E12" s="71" t="s">
        <v>6</v>
      </c>
      <c r="F12" s="71" t="s">
        <v>5</v>
      </c>
      <c r="G12" s="71" t="s">
        <v>5</v>
      </c>
      <c r="H12" s="71" t="s">
        <v>5</v>
      </c>
      <c r="I12" s="71" t="s">
        <v>5</v>
      </c>
      <c r="J12" s="119"/>
      <c r="K12" s="119"/>
      <c r="L12" s="119"/>
      <c r="M12" s="119"/>
      <c r="N12" s="119"/>
      <c r="O12" s="119"/>
    </row>
    <row r="13" spans="1:15">
      <c r="A13" s="73" t="s">
        <v>43</v>
      </c>
      <c r="B13" s="74">
        <v>8649065.6899999995</v>
      </c>
      <c r="C13" s="75">
        <v>26223252</v>
      </c>
      <c r="D13" s="75">
        <v>26223252</v>
      </c>
      <c r="E13" s="74">
        <v>10263440.720000001</v>
      </c>
      <c r="F13" s="74">
        <v>118.665311235484</v>
      </c>
      <c r="G13" s="74">
        <v>39.1387030105953</v>
      </c>
      <c r="H13" s="74">
        <v>118.665311235484</v>
      </c>
      <c r="I13" s="74">
        <v>39.1387030105953</v>
      </c>
      <c r="J13" s="120"/>
      <c r="K13" s="120"/>
      <c r="L13" s="120"/>
      <c r="M13" s="120"/>
      <c r="N13" s="120"/>
      <c r="O13" s="120"/>
    </row>
    <row r="14" spans="1:15">
      <c r="A14" s="121" t="s">
        <v>189</v>
      </c>
      <c r="B14" s="74">
        <v>8470232.4499999993</v>
      </c>
      <c r="C14" s="75">
        <v>25055304</v>
      </c>
      <c r="D14" s="75">
        <v>25055304</v>
      </c>
      <c r="E14" s="74">
        <v>10027343.75</v>
      </c>
      <c r="F14" s="74">
        <v>118.383336103131</v>
      </c>
      <c r="G14" s="74">
        <v>40.020842493070496</v>
      </c>
      <c r="H14" s="74">
        <v>118.383336103131</v>
      </c>
      <c r="I14" s="74">
        <v>40.020842493070496</v>
      </c>
      <c r="J14" s="120"/>
      <c r="K14" s="120"/>
      <c r="L14" s="120"/>
      <c r="M14" s="120"/>
      <c r="N14" s="120"/>
      <c r="O14" s="120"/>
    </row>
    <row r="15" spans="1:15">
      <c r="A15" s="81" t="s">
        <v>190</v>
      </c>
      <c r="B15" s="78">
        <v>8442163.9000000004</v>
      </c>
      <c r="C15" s="79">
        <v>24810778</v>
      </c>
      <c r="D15" s="79">
        <v>24810778</v>
      </c>
      <c r="E15" s="78">
        <v>10014751.310000001</v>
      </c>
      <c r="F15" s="78">
        <v>118.62777634535099</v>
      </c>
      <c r="G15" s="78">
        <v>40.364519443928799</v>
      </c>
      <c r="H15" s="78">
        <v>118.62777634535099</v>
      </c>
      <c r="I15" s="78">
        <v>40.364519443928799</v>
      </c>
      <c r="J15" s="119"/>
      <c r="K15" s="119"/>
      <c r="L15" s="119"/>
      <c r="M15" s="119"/>
      <c r="N15" s="119"/>
      <c r="O15" s="119"/>
    </row>
    <row r="16" spans="1:15">
      <c r="A16" s="81" t="s">
        <v>191</v>
      </c>
      <c r="B16" s="78">
        <v>28068.55</v>
      </c>
      <c r="C16" s="79">
        <v>244526</v>
      </c>
      <c r="D16" s="79">
        <v>244526</v>
      </c>
      <c r="E16" s="78">
        <v>12592.44</v>
      </c>
      <c r="F16" s="78">
        <v>44.863165357668997</v>
      </c>
      <c r="G16" s="78">
        <v>5.1497345885509098</v>
      </c>
      <c r="H16" s="78">
        <v>44.863165357668997</v>
      </c>
      <c r="I16" s="78">
        <v>5.1497345885509098</v>
      </c>
      <c r="J16" s="119"/>
      <c r="K16" s="119"/>
      <c r="L16" s="119"/>
      <c r="M16" s="119"/>
      <c r="N16" s="119"/>
      <c r="O16" s="119"/>
    </row>
    <row r="17" spans="1:15">
      <c r="A17" s="121" t="s">
        <v>192</v>
      </c>
      <c r="B17" s="74">
        <v>39124.800000000003</v>
      </c>
      <c r="C17" s="75">
        <v>156110</v>
      </c>
      <c r="D17" s="75">
        <v>156110</v>
      </c>
      <c r="E17" s="74">
        <v>25175.3</v>
      </c>
      <c r="F17" s="74">
        <v>64.346143622459394</v>
      </c>
      <c r="G17" s="74">
        <v>16.1266414707578</v>
      </c>
      <c r="H17" s="74">
        <v>64.346143622459394</v>
      </c>
      <c r="I17" s="74">
        <v>16.1266414707578</v>
      </c>
      <c r="J17" s="120"/>
      <c r="K17" s="120"/>
      <c r="L17" s="120"/>
      <c r="M17" s="120"/>
      <c r="N17" s="120"/>
      <c r="O17" s="120"/>
    </row>
    <row r="18" spans="1:15">
      <c r="A18" s="81" t="s">
        <v>193</v>
      </c>
      <c r="B18" s="78">
        <v>39124.800000000003</v>
      </c>
      <c r="C18" s="79">
        <v>156110</v>
      </c>
      <c r="D18" s="79">
        <v>156110</v>
      </c>
      <c r="E18" s="78">
        <v>25175.3</v>
      </c>
      <c r="F18" s="78">
        <v>64.346143622459394</v>
      </c>
      <c r="G18" s="78">
        <v>16.1266414707578</v>
      </c>
      <c r="H18" s="78">
        <v>64.346143622459394</v>
      </c>
      <c r="I18" s="78">
        <v>16.1266414707578</v>
      </c>
      <c r="J18" s="119"/>
      <c r="K18" s="119"/>
      <c r="L18" s="119"/>
      <c r="M18" s="119"/>
      <c r="N18" s="119"/>
      <c r="O18" s="119"/>
    </row>
    <row r="19" spans="1:15">
      <c r="A19" s="121" t="s">
        <v>194</v>
      </c>
      <c r="B19" s="74">
        <v>36299.89</v>
      </c>
      <c r="C19" s="75">
        <v>55000</v>
      </c>
      <c r="D19" s="75">
        <v>55000</v>
      </c>
      <c r="E19" s="74">
        <v>37541.300000000003</v>
      </c>
      <c r="F19" s="74">
        <v>103.419872622204</v>
      </c>
      <c r="G19" s="74">
        <v>68.256909090909105</v>
      </c>
      <c r="H19" s="74">
        <v>103.419872622204</v>
      </c>
      <c r="I19" s="74">
        <v>68.256909090909105</v>
      </c>
      <c r="J19" s="120"/>
      <c r="K19" s="120"/>
      <c r="L19" s="120"/>
      <c r="M19" s="120"/>
      <c r="N19" s="120"/>
      <c r="O19" s="120"/>
    </row>
    <row r="20" spans="1:15">
      <c r="A20" s="81" t="s">
        <v>195</v>
      </c>
      <c r="B20" s="78">
        <v>36299.89</v>
      </c>
      <c r="C20" s="79">
        <v>55000</v>
      </c>
      <c r="D20" s="79">
        <v>55000</v>
      </c>
      <c r="E20" s="78">
        <v>37541.300000000003</v>
      </c>
      <c r="F20" s="78">
        <v>103.419872622204</v>
      </c>
      <c r="G20" s="78">
        <v>68.256909090909105</v>
      </c>
      <c r="H20" s="78">
        <v>103.419872622204</v>
      </c>
      <c r="I20" s="78">
        <v>68.256909090909105</v>
      </c>
      <c r="J20" s="119"/>
      <c r="K20" s="119"/>
      <c r="L20" s="119"/>
      <c r="M20" s="119"/>
      <c r="N20" s="119"/>
      <c r="O20" s="119"/>
    </row>
    <row r="21" spans="1:15">
      <c r="A21" s="121" t="s">
        <v>196</v>
      </c>
      <c r="B21" s="74">
        <v>103408.55</v>
      </c>
      <c r="C21" s="75">
        <v>956838</v>
      </c>
      <c r="D21" s="75">
        <v>956838</v>
      </c>
      <c r="E21" s="74">
        <v>173380.37</v>
      </c>
      <c r="F21" s="74">
        <v>167.66541064544501</v>
      </c>
      <c r="G21" s="74">
        <v>18.1201384142352</v>
      </c>
      <c r="H21" s="74">
        <v>167.66541064544501</v>
      </c>
      <c r="I21" s="74">
        <v>18.1201384142352</v>
      </c>
      <c r="J21" s="120"/>
      <c r="K21" s="120"/>
      <c r="L21" s="120"/>
      <c r="M21" s="120"/>
      <c r="N21" s="120"/>
      <c r="O21" s="120"/>
    </row>
    <row r="22" spans="1:15">
      <c r="A22" s="81" t="s">
        <v>197</v>
      </c>
      <c r="B22" s="78">
        <v>27039.64</v>
      </c>
      <c r="C22" s="79">
        <v>257418</v>
      </c>
      <c r="D22" s="79">
        <v>257418</v>
      </c>
      <c r="E22" s="78">
        <v>148930.98000000001</v>
      </c>
      <c r="F22" s="78">
        <v>550.78758445008896</v>
      </c>
      <c r="G22" s="78">
        <v>57.855697736754998</v>
      </c>
      <c r="H22" s="78">
        <v>550.78758445008896</v>
      </c>
      <c r="I22" s="78">
        <v>57.855697736754998</v>
      </c>
      <c r="J22" s="119"/>
      <c r="K22" s="119"/>
      <c r="L22" s="119"/>
      <c r="M22" s="119"/>
      <c r="N22" s="119"/>
      <c r="O22" s="119"/>
    </row>
    <row r="23" spans="1:15">
      <c r="A23" s="81" t="s">
        <v>198</v>
      </c>
      <c r="B23" s="78">
        <v>76368.91</v>
      </c>
      <c r="C23" s="79">
        <v>513270</v>
      </c>
      <c r="D23" s="79">
        <v>513270</v>
      </c>
      <c r="E23" s="78">
        <v>24449.39</v>
      </c>
      <c r="F23" s="78">
        <v>32.014847403216798</v>
      </c>
      <c r="G23" s="78">
        <v>4.76345588092037</v>
      </c>
      <c r="H23" s="78">
        <v>32.014847403216798</v>
      </c>
      <c r="I23" s="78">
        <v>4.76345588092037</v>
      </c>
      <c r="J23" s="119"/>
      <c r="K23" s="119"/>
      <c r="L23" s="119"/>
      <c r="M23" s="119"/>
      <c r="N23" s="119"/>
      <c r="O23" s="119"/>
    </row>
    <row r="24" spans="1:15">
      <c r="A24" s="81" t="s">
        <v>199</v>
      </c>
      <c r="B24" s="82"/>
      <c r="C24" s="79">
        <v>186150</v>
      </c>
      <c r="D24" s="79">
        <v>186150</v>
      </c>
      <c r="E24" s="82"/>
      <c r="F24" s="82"/>
      <c r="G24" s="82"/>
      <c r="H24" s="82"/>
      <c r="I24" s="82"/>
      <c r="J24" s="119"/>
      <c r="K24" s="119"/>
      <c r="L24" s="119"/>
      <c r="M24" s="119"/>
      <c r="N24" s="119"/>
      <c r="O24" s="119"/>
    </row>
    <row r="25" spans="1:15">
      <c r="A25" s="73" t="s">
        <v>200</v>
      </c>
      <c r="B25" s="74">
        <v>8646829.3200000003</v>
      </c>
      <c r="C25" s="75">
        <v>26270206</v>
      </c>
      <c r="D25" s="75">
        <v>26270206</v>
      </c>
      <c r="E25" s="74">
        <v>10115846.1</v>
      </c>
      <c r="F25" s="74">
        <v>-116.989080339567</v>
      </c>
      <c r="G25" s="74">
        <v>-38.506915781322803</v>
      </c>
      <c r="H25" s="74">
        <v>116.989080339567</v>
      </c>
      <c r="I25" s="74">
        <v>38.506915781322803</v>
      </c>
      <c r="J25" s="120"/>
      <c r="K25" s="120"/>
      <c r="L25" s="120"/>
      <c r="M25" s="120"/>
      <c r="N25" s="120"/>
      <c r="O25" s="120"/>
    </row>
    <row r="26" spans="1:15">
      <c r="A26" s="121" t="s">
        <v>189</v>
      </c>
      <c r="B26" s="74">
        <v>8470232.4499999993</v>
      </c>
      <c r="C26" s="75">
        <v>25055304</v>
      </c>
      <c r="D26" s="75">
        <v>25055304</v>
      </c>
      <c r="E26" s="74">
        <v>10027343.75</v>
      </c>
      <c r="F26" s="74">
        <v>-118.383336103131</v>
      </c>
      <c r="G26" s="74">
        <v>-40.020842493070496</v>
      </c>
      <c r="H26" s="74">
        <v>118.383336103131</v>
      </c>
      <c r="I26" s="74">
        <v>40.020842493070496</v>
      </c>
      <c r="J26" s="120"/>
      <c r="K26" s="120"/>
      <c r="L26" s="120"/>
      <c r="M26" s="120"/>
      <c r="N26" s="120"/>
      <c r="O26" s="120"/>
    </row>
    <row r="27" spans="1:15">
      <c r="A27" s="81" t="s">
        <v>190</v>
      </c>
      <c r="B27" s="78">
        <v>8442163.9000000004</v>
      </c>
      <c r="C27" s="79">
        <v>24810778</v>
      </c>
      <c r="D27" s="79">
        <v>24810778</v>
      </c>
      <c r="E27" s="78">
        <v>10014751.310000001</v>
      </c>
      <c r="F27" s="78">
        <v>-118.62777634535099</v>
      </c>
      <c r="G27" s="78">
        <v>-40.364519443928799</v>
      </c>
      <c r="H27" s="78">
        <v>118.62777634535099</v>
      </c>
      <c r="I27" s="78">
        <v>40.364519443928799</v>
      </c>
      <c r="J27" s="119"/>
      <c r="K27" s="119"/>
      <c r="L27" s="119"/>
      <c r="M27" s="119"/>
      <c r="N27" s="119"/>
      <c r="O27" s="119"/>
    </row>
    <row r="28" spans="1:15">
      <c r="A28" s="81" t="s">
        <v>191</v>
      </c>
      <c r="B28" s="78">
        <v>28068.55</v>
      </c>
      <c r="C28" s="79">
        <v>244526</v>
      </c>
      <c r="D28" s="79">
        <v>244526</v>
      </c>
      <c r="E28" s="78">
        <v>12592.44</v>
      </c>
      <c r="F28" s="78">
        <v>-44.863165357668997</v>
      </c>
      <c r="G28" s="78">
        <v>-5.1497345885509098</v>
      </c>
      <c r="H28" s="78">
        <v>44.863165357668997</v>
      </c>
      <c r="I28" s="78">
        <v>5.1497345885509098</v>
      </c>
      <c r="J28" s="119"/>
      <c r="K28" s="119"/>
      <c r="L28" s="119"/>
      <c r="M28" s="119"/>
      <c r="N28" s="119"/>
      <c r="O28" s="119"/>
    </row>
    <row r="29" spans="1:15">
      <c r="A29" s="121" t="s">
        <v>192</v>
      </c>
      <c r="B29" s="74">
        <v>21702.77</v>
      </c>
      <c r="C29" s="75">
        <v>143410</v>
      </c>
      <c r="D29" s="75">
        <v>143410</v>
      </c>
      <c r="E29" s="74">
        <v>14617.28</v>
      </c>
      <c r="F29" s="74">
        <v>-67.352139842056999</v>
      </c>
      <c r="G29" s="74">
        <v>-10.1926504427864</v>
      </c>
      <c r="H29" s="74">
        <v>67.352139842056999</v>
      </c>
      <c r="I29" s="74">
        <v>10.1926504427864</v>
      </c>
      <c r="J29" s="120"/>
      <c r="K29" s="120"/>
      <c r="L29" s="120"/>
      <c r="M29" s="120"/>
      <c r="N29" s="120"/>
      <c r="O29" s="120"/>
    </row>
    <row r="30" spans="1:15">
      <c r="A30" s="81" t="s">
        <v>193</v>
      </c>
      <c r="B30" s="78">
        <v>21702.77</v>
      </c>
      <c r="C30" s="79">
        <v>143410</v>
      </c>
      <c r="D30" s="79">
        <v>143410</v>
      </c>
      <c r="E30" s="78">
        <v>14617.28</v>
      </c>
      <c r="F30" s="78">
        <v>-67.352139842056999</v>
      </c>
      <c r="G30" s="78">
        <v>-10.1926504427864</v>
      </c>
      <c r="H30" s="78">
        <v>67.352139842056999</v>
      </c>
      <c r="I30" s="78">
        <v>10.1926504427864</v>
      </c>
      <c r="J30" s="119"/>
      <c r="K30" s="119"/>
      <c r="L30" s="119"/>
      <c r="M30" s="119"/>
      <c r="N30" s="119"/>
      <c r="O30" s="119"/>
    </row>
    <row r="31" spans="1:15">
      <c r="A31" s="121" t="s">
        <v>196</v>
      </c>
      <c r="B31" s="74">
        <v>154894.1</v>
      </c>
      <c r="C31" s="75">
        <v>1071492</v>
      </c>
      <c r="D31" s="75">
        <v>1071492</v>
      </c>
      <c r="E31" s="74">
        <v>73885.070000000007</v>
      </c>
      <c r="F31" s="74">
        <v>-47.700377225472103</v>
      </c>
      <c r="G31" s="74">
        <v>-6.8955316511929201</v>
      </c>
      <c r="H31" s="74">
        <v>47.700377225472103</v>
      </c>
      <c r="I31" s="74">
        <v>6.8955316511929201</v>
      </c>
      <c r="J31" s="120"/>
      <c r="K31" s="120"/>
      <c r="L31" s="120"/>
      <c r="M31" s="120"/>
      <c r="N31" s="120"/>
      <c r="O31" s="120"/>
    </row>
    <row r="32" spans="1:15">
      <c r="A32" s="81" t="s">
        <v>197</v>
      </c>
      <c r="B32" s="78">
        <v>78525.19</v>
      </c>
      <c r="C32" s="79">
        <v>372072</v>
      </c>
      <c r="D32" s="79">
        <v>372072</v>
      </c>
      <c r="E32" s="78">
        <v>49435.68</v>
      </c>
      <c r="F32" s="78">
        <v>-62.955186736892998</v>
      </c>
      <c r="G32" s="78">
        <v>-13.2865896923176</v>
      </c>
      <c r="H32" s="78">
        <v>62.955186736892998</v>
      </c>
      <c r="I32" s="78">
        <v>13.2865896923176</v>
      </c>
      <c r="J32" s="119"/>
      <c r="K32" s="119"/>
      <c r="L32" s="119"/>
      <c r="M32" s="119"/>
      <c r="N32" s="119"/>
      <c r="O32" s="119"/>
    </row>
    <row r="33" spans="1:15">
      <c r="A33" s="81" t="s">
        <v>198</v>
      </c>
      <c r="B33" s="78">
        <v>76368.91</v>
      </c>
      <c r="C33" s="79">
        <v>513270</v>
      </c>
      <c r="D33" s="79">
        <v>513270</v>
      </c>
      <c r="E33" s="78">
        <v>24449.39</v>
      </c>
      <c r="F33" s="78">
        <v>-32.014847403216798</v>
      </c>
      <c r="G33" s="78">
        <v>-4.76345588092037</v>
      </c>
      <c r="H33" s="78">
        <v>32.014847403216798</v>
      </c>
      <c r="I33" s="78">
        <v>4.76345588092037</v>
      </c>
      <c r="J33" s="119"/>
      <c r="K33" s="119"/>
      <c r="L33" s="119"/>
      <c r="M33" s="119"/>
      <c r="N33" s="119"/>
      <c r="O33" s="119"/>
    </row>
    <row r="34" spans="1:15">
      <c r="A34" s="81" t="s">
        <v>199</v>
      </c>
      <c r="B34" s="82"/>
      <c r="C34" s="79">
        <v>186150</v>
      </c>
      <c r="D34" s="79">
        <v>186150</v>
      </c>
      <c r="E34" s="82"/>
      <c r="F34" s="82"/>
      <c r="G34" s="82"/>
      <c r="H34" s="82"/>
      <c r="I34" s="82"/>
      <c r="J34" s="119"/>
      <c r="K34" s="119"/>
      <c r="L34" s="119"/>
      <c r="M34" s="119"/>
      <c r="N34" s="119"/>
      <c r="O34" s="119"/>
    </row>
    <row r="38" spans="1:15" ht="14.25">
      <c r="H38" s="144"/>
    </row>
    <row r="39" spans="1:15" ht="14.25">
      <c r="H39" s="144"/>
    </row>
    <row r="40" spans="1:15" ht="14.25">
      <c r="H40" s="144"/>
    </row>
  </sheetData>
  <mergeCells count="3">
    <mergeCell ref="A2:J2"/>
    <mergeCell ref="A4:J4"/>
    <mergeCell ref="A7:I7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&amp;L&amp;G</oddHeader>
    <oddFooter>&amp;R&amp;P/&amp;N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0E10-F8E4-4F9A-BC69-8B26D5EF51AD}">
  <sheetPr codeName="Sheet5">
    <pageSetUpPr fitToPage="1"/>
  </sheetPr>
  <dimension ref="A1:O23"/>
  <sheetViews>
    <sheetView topLeftCell="A4" zoomScaleNormal="100" workbookViewId="0">
      <selection activeCell="J30" sqref="J30"/>
    </sheetView>
  </sheetViews>
  <sheetFormatPr defaultRowHeight="12.75"/>
  <cols>
    <col min="1" max="1" width="18.5" style="107" customWidth="1"/>
    <col min="2" max="2" width="59.1640625" style="122" customWidth="1"/>
    <col min="3" max="3" width="23.5" style="123" customWidth="1"/>
    <col min="4" max="5" width="20.6640625" style="124" bestFit="1" customWidth="1"/>
    <col min="6" max="6" width="19.33203125" style="123" bestFit="1" customWidth="1"/>
    <col min="7" max="7" width="18.33203125" style="123" bestFit="1" customWidth="1"/>
    <col min="8" max="8" width="21.5" style="123" bestFit="1" customWidth="1"/>
    <col min="9" max="9" width="18" style="107" bestFit="1" customWidth="1"/>
    <col min="10" max="10" width="11" style="107" bestFit="1" customWidth="1"/>
    <col min="11" max="11" width="18" style="107" bestFit="1" customWidth="1"/>
    <col min="12" max="12" width="11" style="107" bestFit="1" customWidth="1"/>
    <col min="13" max="256" width="9.33203125" style="107"/>
    <col min="257" max="257" width="18.5" style="107" customWidth="1"/>
    <col min="258" max="258" width="59.1640625" style="107" customWidth="1"/>
    <col min="259" max="259" width="23.5" style="107" customWidth="1"/>
    <col min="260" max="261" width="20.6640625" style="107" bestFit="1" customWidth="1"/>
    <col min="262" max="262" width="19.33203125" style="107" bestFit="1" customWidth="1"/>
    <col min="263" max="263" width="18.33203125" style="107" bestFit="1" customWidth="1"/>
    <col min="264" max="264" width="21.5" style="107" bestFit="1" customWidth="1"/>
    <col min="265" max="265" width="18" style="107" bestFit="1" customWidth="1"/>
    <col min="266" max="266" width="11" style="107" bestFit="1" customWidth="1"/>
    <col min="267" max="267" width="18" style="107" bestFit="1" customWidth="1"/>
    <col min="268" max="268" width="11" style="107" bestFit="1" customWidth="1"/>
    <col min="269" max="512" width="9.33203125" style="107"/>
    <col min="513" max="513" width="18.5" style="107" customWidth="1"/>
    <col min="514" max="514" width="59.1640625" style="107" customWidth="1"/>
    <col min="515" max="515" width="23.5" style="107" customWidth="1"/>
    <col min="516" max="517" width="20.6640625" style="107" bestFit="1" customWidth="1"/>
    <col min="518" max="518" width="19.33203125" style="107" bestFit="1" customWidth="1"/>
    <col min="519" max="519" width="18.33203125" style="107" bestFit="1" customWidth="1"/>
    <col min="520" max="520" width="21.5" style="107" bestFit="1" customWidth="1"/>
    <col min="521" max="521" width="18" style="107" bestFit="1" customWidth="1"/>
    <col min="522" max="522" width="11" style="107" bestFit="1" customWidth="1"/>
    <col min="523" max="523" width="18" style="107" bestFit="1" customWidth="1"/>
    <col min="524" max="524" width="11" style="107" bestFit="1" customWidth="1"/>
    <col min="525" max="768" width="9.33203125" style="107"/>
    <col min="769" max="769" width="18.5" style="107" customWidth="1"/>
    <col min="770" max="770" width="59.1640625" style="107" customWidth="1"/>
    <col min="771" max="771" width="23.5" style="107" customWidth="1"/>
    <col min="772" max="773" width="20.6640625" style="107" bestFit="1" customWidth="1"/>
    <col min="774" max="774" width="19.33203125" style="107" bestFit="1" customWidth="1"/>
    <col min="775" max="775" width="18.33203125" style="107" bestFit="1" customWidth="1"/>
    <col min="776" max="776" width="21.5" style="107" bestFit="1" customWidth="1"/>
    <col min="777" max="777" width="18" style="107" bestFit="1" customWidth="1"/>
    <col min="778" max="778" width="11" style="107" bestFit="1" customWidth="1"/>
    <col min="779" max="779" width="18" style="107" bestFit="1" customWidth="1"/>
    <col min="780" max="780" width="11" style="107" bestFit="1" customWidth="1"/>
    <col min="781" max="1024" width="9.33203125" style="107"/>
    <col min="1025" max="1025" width="18.5" style="107" customWidth="1"/>
    <col min="1026" max="1026" width="59.1640625" style="107" customWidth="1"/>
    <col min="1027" max="1027" width="23.5" style="107" customWidth="1"/>
    <col min="1028" max="1029" width="20.6640625" style="107" bestFit="1" customWidth="1"/>
    <col min="1030" max="1030" width="19.33203125" style="107" bestFit="1" customWidth="1"/>
    <col min="1031" max="1031" width="18.33203125" style="107" bestFit="1" customWidth="1"/>
    <col min="1032" max="1032" width="21.5" style="107" bestFit="1" customWidth="1"/>
    <col min="1033" max="1033" width="18" style="107" bestFit="1" customWidth="1"/>
    <col min="1034" max="1034" width="11" style="107" bestFit="1" customWidth="1"/>
    <col min="1035" max="1035" width="18" style="107" bestFit="1" customWidth="1"/>
    <col min="1036" max="1036" width="11" style="107" bestFit="1" customWidth="1"/>
    <col min="1037" max="1280" width="9.33203125" style="107"/>
    <col min="1281" max="1281" width="18.5" style="107" customWidth="1"/>
    <col min="1282" max="1282" width="59.1640625" style="107" customWidth="1"/>
    <col min="1283" max="1283" width="23.5" style="107" customWidth="1"/>
    <col min="1284" max="1285" width="20.6640625" style="107" bestFit="1" customWidth="1"/>
    <col min="1286" max="1286" width="19.33203125" style="107" bestFit="1" customWidth="1"/>
    <col min="1287" max="1287" width="18.33203125" style="107" bestFit="1" customWidth="1"/>
    <col min="1288" max="1288" width="21.5" style="107" bestFit="1" customWidth="1"/>
    <col min="1289" max="1289" width="18" style="107" bestFit="1" customWidth="1"/>
    <col min="1290" max="1290" width="11" style="107" bestFit="1" customWidth="1"/>
    <col min="1291" max="1291" width="18" style="107" bestFit="1" customWidth="1"/>
    <col min="1292" max="1292" width="11" style="107" bestFit="1" customWidth="1"/>
    <col min="1293" max="1536" width="9.33203125" style="107"/>
    <col min="1537" max="1537" width="18.5" style="107" customWidth="1"/>
    <col min="1538" max="1538" width="59.1640625" style="107" customWidth="1"/>
    <col min="1539" max="1539" width="23.5" style="107" customWidth="1"/>
    <col min="1540" max="1541" width="20.6640625" style="107" bestFit="1" customWidth="1"/>
    <col min="1542" max="1542" width="19.33203125" style="107" bestFit="1" customWidth="1"/>
    <col min="1543" max="1543" width="18.33203125" style="107" bestFit="1" customWidth="1"/>
    <col min="1544" max="1544" width="21.5" style="107" bestFit="1" customWidth="1"/>
    <col min="1545" max="1545" width="18" style="107" bestFit="1" customWidth="1"/>
    <col min="1546" max="1546" width="11" style="107" bestFit="1" customWidth="1"/>
    <col min="1547" max="1547" width="18" style="107" bestFit="1" customWidth="1"/>
    <col min="1548" max="1548" width="11" style="107" bestFit="1" customWidth="1"/>
    <col min="1549" max="1792" width="9.33203125" style="107"/>
    <col min="1793" max="1793" width="18.5" style="107" customWidth="1"/>
    <col min="1794" max="1794" width="59.1640625" style="107" customWidth="1"/>
    <col min="1795" max="1795" width="23.5" style="107" customWidth="1"/>
    <col min="1796" max="1797" width="20.6640625" style="107" bestFit="1" customWidth="1"/>
    <col min="1798" max="1798" width="19.33203125" style="107" bestFit="1" customWidth="1"/>
    <col min="1799" max="1799" width="18.33203125" style="107" bestFit="1" customWidth="1"/>
    <col min="1800" max="1800" width="21.5" style="107" bestFit="1" customWidth="1"/>
    <col min="1801" max="1801" width="18" style="107" bestFit="1" customWidth="1"/>
    <col min="1802" max="1802" width="11" style="107" bestFit="1" customWidth="1"/>
    <col min="1803" max="1803" width="18" style="107" bestFit="1" customWidth="1"/>
    <col min="1804" max="1804" width="11" style="107" bestFit="1" customWidth="1"/>
    <col min="1805" max="2048" width="9.33203125" style="107"/>
    <col min="2049" max="2049" width="18.5" style="107" customWidth="1"/>
    <col min="2050" max="2050" width="59.1640625" style="107" customWidth="1"/>
    <col min="2051" max="2051" width="23.5" style="107" customWidth="1"/>
    <col min="2052" max="2053" width="20.6640625" style="107" bestFit="1" customWidth="1"/>
    <col min="2054" max="2054" width="19.33203125" style="107" bestFit="1" customWidth="1"/>
    <col min="2055" max="2055" width="18.33203125" style="107" bestFit="1" customWidth="1"/>
    <col min="2056" max="2056" width="21.5" style="107" bestFit="1" customWidth="1"/>
    <col min="2057" max="2057" width="18" style="107" bestFit="1" customWidth="1"/>
    <col min="2058" max="2058" width="11" style="107" bestFit="1" customWidth="1"/>
    <col min="2059" max="2059" width="18" style="107" bestFit="1" customWidth="1"/>
    <col min="2060" max="2060" width="11" style="107" bestFit="1" customWidth="1"/>
    <col min="2061" max="2304" width="9.33203125" style="107"/>
    <col min="2305" max="2305" width="18.5" style="107" customWidth="1"/>
    <col min="2306" max="2306" width="59.1640625" style="107" customWidth="1"/>
    <col min="2307" max="2307" width="23.5" style="107" customWidth="1"/>
    <col min="2308" max="2309" width="20.6640625" style="107" bestFit="1" customWidth="1"/>
    <col min="2310" max="2310" width="19.33203125" style="107" bestFit="1" customWidth="1"/>
    <col min="2311" max="2311" width="18.33203125" style="107" bestFit="1" customWidth="1"/>
    <col min="2312" max="2312" width="21.5" style="107" bestFit="1" customWidth="1"/>
    <col min="2313" max="2313" width="18" style="107" bestFit="1" customWidth="1"/>
    <col min="2314" max="2314" width="11" style="107" bestFit="1" customWidth="1"/>
    <col min="2315" max="2315" width="18" style="107" bestFit="1" customWidth="1"/>
    <col min="2316" max="2316" width="11" style="107" bestFit="1" customWidth="1"/>
    <col min="2317" max="2560" width="9.33203125" style="107"/>
    <col min="2561" max="2561" width="18.5" style="107" customWidth="1"/>
    <col min="2562" max="2562" width="59.1640625" style="107" customWidth="1"/>
    <col min="2563" max="2563" width="23.5" style="107" customWidth="1"/>
    <col min="2564" max="2565" width="20.6640625" style="107" bestFit="1" customWidth="1"/>
    <col min="2566" max="2566" width="19.33203125" style="107" bestFit="1" customWidth="1"/>
    <col min="2567" max="2567" width="18.33203125" style="107" bestFit="1" customWidth="1"/>
    <col min="2568" max="2568" width="21.5" style="107" bestFit="1" customWidth="1"/>
    <col min="2569" max="2569" width="18" style="107" bestFit="1" customWidth="1"/>
    <col min="2570" max="2570" width="11" style="107" bestFit="1" customWidth="1"/>
    <col min="2571" max="2571" width="18" style="107" bestFit="1" customWidth="1"/>
    <col min="2572" max="2572" width="11" style="107" bestFit="1" customWidth="1"/>
    <col min="2573" max="2816" width="9.33203125" style="107"/>
    <col min="2817" max="2817" width="18.5" style="107" customWidth="1"/>
    <col min="2818" max="2818" width="59.1640625" style="107" customWidth="1"/>
    <col min="2819" max="2819" width="23.5" style="107" customWidth="1"/>
    <col min="2820" max="2821" width="20.6640625" style="107" bestFit="1" customWidth="1"/>
    <col min="2822" max="2822" width="19.33203125" style="107" bestFit="1" customWidth="1"/>
    <col min="2823" max="2823" width="18.33203125" style="107" bestFit="1" customWidth="1"/>
    <col min="2824" max="2824" width="21.5" style="107" bestFit="1" customWidth="1"/>
    <col min="2825" max="2825" width="18" style="107" bestFit="1" customWidth="1"/>
    <col min="2826" max="2826" width="11" style="107" bestFit="1" customWidth="1"/>
    <col min="2827" max="2827" width="18" style="107" bestFit="1" customWidth="1"/>
    <col min="2828" max="2828" width="11" style="107" bestFit="1" customWidth="1"/>
    <col min="2829" max="3072" width="9.33203125" style="107"/>
    <col min="3073" max="3073" width="18.5" style="107" customWidth="1"/>
    <col min="3074" max="3074" width="59.1640625" style="107" customWidth="1"/>
    <col min="3075" max="3075" width="23.5" style="107" customWidth="1"/>
    <col min="3076" max="3077" width="20.6640625" style="107" bestFit="1" customWidth="1"/>
    <col min="3078" max="3078" width="19.33203125" style="107" bestFit="1" customWidth="1"/>
    <col min="3079" max="3079" width="18.33203125" style="107" bestFit="1" customWidth="1"/>
    <col min="3080" max="3080" width="21.5" style="107" bestFit="1" customWidth="1"/>
    <col min="3081" max="3081" width="18" style="107" bestFit="1" customWidth="1"/>
    <col min="3082" max="3082" width="11" style="107" bestFit="1" customWidth="1"/>
    <col min="3083" max="3083" width="18" style="107" bestFit="1" customWidth="1"/>
    <col min="3084" max="3084" width="11" style="107" bestFit="1" customWidth="1"/>
    <col min="3085" max="3328" width="9.33203125" style="107"/>
    <col min="3329" max="3329" width="18.5" style="107" customWidth="1"/>
    <col min="3330" max="3330" width="59.1640625" style="107" customWidth="1"/>
    <col min="3331" max="3331" width="23.5" style="107" customWidth="1"/>
    <col min="3332" max="3333" width="20.6640625" style="107" bestFit="1" customWidth="1"/>
    <col min="3334" max="3334" width="19.33203125" style="107" bestFit="1" customWidth="1"/>
    <col min="3335" max="3335" width="18.33203125" style="107" bestFit="1" customWidth="1"/>
    <col min="3336" max="3336" width="21.5" style="107" bestFit="1" customWidth="1"/>
    <col min="3337" max="3337" width="18" style="107" bestFit="1" customWidth="1"/>
    <col min="3338" max="3338" width="11" style="107" bestFit="1" customWidth="1"/>
    <col min="3339" max="3339" width="18" style="107" bestFit="1" customWidth="1"/>
    <col min="3340" max="3340" width="11" style="107" bestFit="1" customWidth="1"/>
    <col min="3341" max="3584" width="9.33203125" style="107"/>
    <col min="3585" max="3585" width="18.5" style="107" customWidth="1"/>
    <col min="3586" max="3586" width="59.1640625" style="107" customWidth="1"/>
    <col min="3587" max="3587" width="23.5" style="107" customWidth="1"/>
    <col min="3588" max="3589" width="20.6640625" style="107" bestFit="1" customWidth="1"/>
    <col min="3590" max="3590" width="19.33203125" style="107" bestFit="1" customWidth="1"/>
    <col min="3591" max="3591" width="18.33203125" style="107" bestFit="1" customWidth="1"/>
    <col min="3592" max="3592" width="21.5" style="107" bestFit="1" customWidth="1"/>
    <col min="3593" max="3593" width="18" style="107" bestFit="1" customWidth="1"/>
    <col min="3594" max="3594" width="11" style="107" bestFit="1" customWidth="1"/>
    <col min="3595" max="3595" width="18" style="107" bestFit="1" customWidth="1"/>
    <col min="3596" max="3596" width="11" style="107" bestFit="1" customWidth="1"/>
    <col min="3597" max="3840" width="9.33203125" style="107"/>
    <col min="3841" max="3841" width="18.5" style="107" customWidth="1"/>
    <col min="3842" max="3842" width="59.1640625" style="107" customWidth="1"/>
    <col min="3843" max="3843" width="23.5" style="107" customWidth="1"/>
    <col min="3844" max="3845" width="20.6640625" style="107" bestFit="1" customWidth="1"/>
    <col min="3846" max="3846" width="19.33203125" style="107" bestFit="1" customWidth="1"/>
    <col min="3847" max="3847" width="18.33203125" style="107" bestFit="1" customWidth="1"/>
    <col min="3848" max="3848" width="21.5" style="107" bestFit="1" customWidth="1"/>
    <col min="3849" max="3849" width="18" style="107" bestFit="1" customWidth="1"/>
    <col min="3850" max="3850" width="11" style="107" bestFit="1" customWidth="1"/>
    <col min="3851" max="3851" width="18" style="107" bestFit="1" customWidth="1"/>
    <col min="3852" max="3852" width="11" style="107" bestFit="1" customWidth="1"/>
    <col min="3853" max="4096" width="9.33203125" style="107"/>
    <col min="4097" max="4097" width="18.5" style="107" customWidth="1"/>
    <col min="4098" max="4098" width="59.1640625" style="107" customWidth="1"/>
    <col min="4099" max="4099" width="23.5" style="107" customWidth="1"/>
    <col min="4100" max="4101" width="20.6640625" style="107" bestFit="1" customWidth="1"/>
    <col min="4102" max="4102" width="19.33203125" style="107" bestFit="1" customWidth="1"/>
    <col min="4103" max="4103" width="18.33203125" style="107" bestFit="1" customWidth="1"/>
    <col min="4104" max="4104" width="21.5" style="107" bestFit="1" customWidth="1"/>
    <col min="4105" max="4105" width="18" style="107" bestFit="1" customWidth="1"/>
    <col min="4106" max="4106" width="11" style="107" bestFit="1" customWidth="1"/>
    <col min="4107" max="4107" width="18" style="107" bestFit="1" customWidth="1"/>
    <col min="4108" max="4108" width="11" style="107" bestFit="1" customWidth="1"/>
    <col min="4109" max="4352" width="9.33203125" style="107"/>
    <col min="4353" max="4353" width="18.5" style="107" customWidth="1"/>
    <col min="4354" max="4354" width="59.1640625" style="107" customWidth="1"/>
    <col min="4355" max="4355" width="23.5" style="107" customWidth="1"/>
    <col min="4356" max="4357" width="20.6640625" style="107" bestFit="1" customWidth="1"/>
    <col min="4358" max="4358" width="19.33203125" style="107" bestFit="1" customWidth="1"/>
    <col min="4359" max="4359" width="18.33203125" style="107" bestFit="1" customWidth="1"/>
    <col min="4360" max="4360" width="21.5" style="107" bestFit="1" customWidth="1"/>
    <col min="4361" max="4361" width="18" style="107" bestFit="1" customWidth="1"/>
    <col min="4362" max="4362" width="11" style="107" bestFit="1" customWidth="1"/>
    <col min="4363" max="4363" width="18" style="107" bestFit="1" customWidth="1"/>
    <col min="4364" max="4364" width="11" style="107" bestFit="1" customWidth="1"/>
    <col min="4365" max="4608" width="9.33203125" style="107"/>
    <col min="4609" max="4609" width="18.5" style="107" customWidth="1"/>
    <col min="4610" max="4610" width="59.1640625" style="107" customWidth="1"/>
    <col min="4611" max="4611" width="23.5" style="107" customWidth="1"/>
    <col min="4612" max="4613" width="20.6640625" style="107" bestFit="1" customWidth="1"/>
    <col min="4614" max="4614" width="19.33203125" style="107" bestFit="1" customWidth="1"/>
    <col min="4615" max="4615" width="18.33203125" style="107" bestFit="1" customWidth="1"/>
    <col min="4616" max="4616" width="21.5" style="107" bestFit="1" customWidth="1"/>
    <col min="4617" max="4617" width="18" style="107" bestFit="1" customWidth="1"/>
    <col min="4618" max="4618" width="11" style="107" bestFit="1" customWidth="1"/>
    <col min="4619" max="4619" width="18" style="107" bestFit="1" customWidth="1"/>
    <col min="4620" max="4620" width="11" style="107" bestFit="1" customWidth="1"/>
    <col min="4621" max="4864" width="9.33203125" style="107"/>
    <col min="4865" max="4865" width="18.5" style="107" customWidth="1"/>
    <col min="4866" max="4866" width="59.1640625" style="107" customWidth="1"/>
    <col min="4867" max="4867" width="23.5" style="107" customWidth="1"/>
    <col min="4868" max="4869" width="20.6640625" style="107" bestFit="1" customWidth="1"/>
    <col min="4870" max="4870" width="19.33203125" style="107" bestFit="1" customWidth="1"/>
    <col min="4871" max="4871" width="18.33203125" style="107" bestFit="1" customWidth="1"/>
    <col min="4872" max="4872" width="21.5" style="107" bestFit="1" customWidth="1"/>
    <col min="4873" max="4873" width="18" style="107" bestFit="1" customWidth="1"/>
    <col min="4874" max="4874" width="11" style="107" bestFit="1" customWidth="1"/>
    <col min="4875" max="4875" width="18" style="107" bestFit="1" customWidth="1"/>
    <col min="4876" max="4876" width="11" style="107" bestFit="1" customWidth="1"/>
    <col min="4877" max="5120" width="9.33203125" style="107"/>
    <col min="5121" max="5121" width="18.5" style="107" customWidth="1"/>
    <col min="5122" max="5122" width="59.1640625" style="107" customWidth="1"/>
    <col min="5123" max="5123" width="23.5" style="107" customWidth="1"/>
    <col min="5124" max="5125" width="20.6640625" style="107" bestFit="1" customWidth="1"/>
    <col min="5126" max="5126" width="19.33203125" style="107" bestFit="1" customWidth="1"/>
    <col min="5127" max="5127" width="18.33203125" style="107" bestFit="1" customWidth="1"/>
    <col min="5128" max="5128" width="21.5" style="107" bestFit="1" customWidth="1"/>
    <col min="5129" max="5129" width="18" style="107" bestFit="1" customWidth="1"/>
    <col min="5130" max="5130" width="11" style="107" bestFit="1" customWidth="1"/>
    <col min="5131" max="5131" width="18" style="107" bestFit="1" customWidth="1"/>
    <col min="5132" max="5132" width="11" style="107" bestFit="1" customWidth="1"/>
    <col min="5133" max="5376" width="9.33203125" style="107"/>
    <col min="5377" max="5377" width="18.5" style="107" customWidth="1"/>
    <col min="5378" max="5378" width="59.1640625" style="107" customWidth="1"/>
    <col min="5379" max="5379" width="23.5" style="107" customWidth="1"/>
    <col min="5380" max="5381" width="20.6640625" style="107" bestFit="1" customWidth="1"/>
    <col min="5382" max="5382" width="19.33203125" style="107" bestFit="1" customWidth="1"/>
    <col min="5383" max="5383" width="18.33203125" style="107" bestFit="1" customWidth="1"/>
    <col min="5384" max="5384" width="21.5" style="107" bestFit="1" customWidth="1"/>
    <col min="5385" max="5385" width="18" style="107" bestFit="1" customWidth="1"/>
    <col min="5386" max="5386" width="11" style="107" bestFit="1" customWidth="1"/>
    <col min="5387" max="5387" width="18" style="107" bestFit="1" customWidth="1"/>
    <col min="5388" max="5388" width="11" style="107" bestFit="1" customWidth="1"/>
    <col min="5389" max="5632" width="9.33203125" style="107"/>
    <col min="5633" max="5633" width="18.5" style="107" customWidth="1"/>
    <col min="5634" max="5634" width="59.1640625" style="107" customWidth="1"/>
    <col min="5635" max="5635" width="23.5" style="107" customWidth="1"/>
    <col min="5636" max="5637" width="20.6640625" style="107" bestFit="1" customWidth="1"/>
    <col min="5638" max="5638" width="19.33203125" style="107" bestFit="1" customWidth="1"/>
    <col min="5639" max="5639" width="18.33203125" style="107" bestFit="1" customWidth="1"/>
    <col min="5640" max="5640" width="21.5" style="107" bestFit="1" customWidth="1"/>
    <col min="5641" max="5641" width="18" style="107" bestFit="1" customWidth="1"/>
    <col min="5642" max="5642" width="11" style="107" bestFit="1" customWidth="1"/>
    <col min="5643" max="5643" width="18" style="107" bestFit="1" customWidth="1"/>
    <col min="5644" max="5644" width="11" style="107" bestFit="1" customWidth="1"/>
    <col min="5645" max="5888" width="9.33203125" style="107"/>
    <col min="5889" max="5889" width="18.5" style="107" customWidth="1"/>
    <col min="5890" max="5890" width="59.1640625" style="107" customWidth="1"/>
    <col min="5891" max="5891" width="23.5" style="107" customWidth="1"/>
    <col min="5892" max="5893" width="20.6640625" style="107" bestFit="1" customWidth="1"/>
    <col min="5894" max="5894" width="19.33203125" style="107" bestFit="1" customWidth="1"/>
    <col min="5895" max="5895" width="18.33203125" style="107" bestFit="1" customWidth="1"/>
    <col min="5896" max="5896" width="21.5" style="107" bestFit="1" customWidth="1"/>
    <col min="5897" max="5897" width="18" style="107" bestFit="1" customWidth="1"/>
    <col min="5898" max="5898" width="11" style="107" bestFit="1" customWidth="1"/>
    <col min="5899" max="5899" width="18" style="107" bestFit="1" customWidth="1"/>
    <col min="5900" max="5900" width="11" style="107" bestFit="1" customWidth="1"/>
    <col min="5901" max="6144" width="9.33203125" style="107"/>
    <col min="6145" max="6145" width="18.5" style="107" customWidth="1"/>
    <col min="6146" max="6146" width="59.1640625" style="107" customWidth="1"/>
    <col min="6147" max="6147" width="23.5" style="107" customWidth="1"/>
    <col min="6148" max="6149" width="20.6640625" style="107" bestFit="1" customWidth="1"/>
    <col min="6150" max="6150" width="19.33203125" style="107" bestFit="1" customWidth="1"/>
    <col min="6151" max="6151" width="18.33203125" style="107" bestFit="1" customWidth="1"/>
    <col min="6152" max="6152" width="21.5" style="107" bestFit="1" customWidth="1"/>
    <col min="6153" max="6153" width="18" style="107" bestFit="1" customWidth="1"/>
    <col min="6154" max="6154" width="11" style="107" bestFit="1" customWidth="1"/>
    <col min="6155" max="6155" width="18" style="107" bestFit="1" customWidth="1"/>
    <col min="6156" max="6156" width="11" style="107" bestFit="1" customWidth="1"/>
    <col min="6157" max="6400" width="9.33203125" style="107"/>
    <col min="6401" max="6401" width="18.5" style="107" customWidth="1"/>
    <col min="6402" max="6402" width="59.1640625" style="107" customWidth="1"/>
    <col min="6403" max="6403" width="23.5" style="107" customWidth="1"/>
    <col min="6404" max="6405" width="20.6640625" style="107" bestFit="1" customWidth="1"/>
    <col min="6406" max="6406" width="19.33203125" style="107" bestFit="1" customWidth="1"/>
    <col min="6407" max="6407" width="18.33203125" style="107" bestFit="1" customWidth="1"/>
    <col min="6408" max="6408" width="21.5" style="107" bestFit="1" customWidth="1"/>
    <col min="6409" max="6409" width="18" style="107" bestFit="1" customWidth="1"/>
    <col min="6410" max="6410" width="11" style="107" bestFit="1" customWidth="1"/>
    <col min="6411" max="6411" width="18" style="107" bestFit="1" customWidth="1"/>
    <col min="6412" max="6412" width="11" style="107" bestFit="1" customWidth="1"/>
    <col min="6413" max="6656" width="9.33203125" style="107"/>
    <col min="6657" max="6657" width="18.5" style="107" customWidth="1"/>
    <col min="6658" max="6658" width="59.1640625" style="107" customWidth="1"/>
    <col min="6659" max="6659" width="23.5" style="107" customWidth="1"/>
    <col min="6660" max="6661" width="20.6640625" style="107" bestFit="1" customWidth="1"/>
    <col min="6662" max="6662" width="19.33203125" style="107" bestFit="1" customWidth="1"/>
    <col min="6663" max="6663" width="18.33203125" style="107" bestFit="1" customWidth="1"/>
    <col min="6664" max="6664" width="21.5" style="107" bestFit="1" customWidth="1"/>
    <col min="6665" max="6665" width="18" style="107" bestFit="1" customWidth="1"/>
    <col min="6666" max="6666" width="11" style="107" bestFit="1" customWidth="1"/>
    <col min="6667" max="6667" width="18" style="107" bestFit="1" customWidth="1"/>
    <col min="6668" max="6668" width="11" style="107" bestFit="1" customWidth="1"/>
    <col min="6669" max="6912" width="9.33203125" style="107"/>
    <col min="6913" max="6913" width="18.5" style="107" customWidth="1"/>
    <col min="6914" max="6914" width="59.1640625" style="107" customWidth="1"/>
    <col min="6915" max="6915" width="23.5" style="107" customWidth="1"/>
    <col min="6916" max="6917" width="20.6640625" style="107" bestFit="1" customWidth="1"/>
    <col min="6918" max="6918" width="19.33203125" style="107" bestFit="1" customWidth="1"/>
    <col min="6919" max="6919" width="18.33203125" style="107" bestFit="1" customWidth="1"/>
    <col min="6920" max="6920" width="21.5" style="107" bestFit="1" customWidth="1"/>
    <col min="6921" max="6921" width="18" style="107" bestFit="1" customWidth="1"/>
    <col min="6922" max="6922" width="11" style="107" bestFit="1" customWidth="1"/>
    <col min="6923" max="6923" width="18" style="107" bestFit="1" customWidth="1"/>
    <col min="6924" max="6924" width="11" style="107" bestFit="1" customWidth="1"/>
    <col min="6925" max="7168" width="9.33203125" style="107"/>
    <col min="7169" max="7169" width="18.5" style="107" customWidth="1"/>
    <col min="7170" max="7170" width="59.1640625" style="107" customWidth="1"/>
    <col min="7171" max="7171" width="23.5" style="107" customWidth="1"/>
    <col min="7172" max="7173" width="20.6640625" style="107" bestFit="1" customWidth="1"/>
    <col min="7174" max="7174" width="19.33203125" style="107" bestFit="1" customWidth="1"/>
    <col min="7175" max="7175" width="18.33203125" style="107" bestFit="1" customWidth="1"/>
    <col min="7176" max="7176" width="21.5" style="107" bestFit="1" customWidth="1"/>
    <col min="7177" max="7177" width="18" style="107" bestFit="1" customWidth="1"/>
    <col min="7178" max="7178" width="11" style="107" bestFit="1" customWidth="1"/>
    <col min="7179" max="7179" width="18" style="107" bestFit="1" customWidth="1"/>
    <col min="7180" max="7180" width="11" style="107" bestFit="1" customWidth="1"/>
    <col min="7181" max="7424" width="9.33203125" style="107"/>
    <col min="7425" max="7425" width="18.5" style="107" customWidth="1"/>
    <col min="7426" max="7426" width="59.1640625" style="107" customWidth="1"/>
    <col min="7427" max="7427" width="23.5" style="107" customWidth="1"/>
    <col min="7428" max="7429" width="20.6640625" style="107" bestFit="1" customWidth="1"/>
    <col min="7430" max="7430" width="19.33203125" style="107" bestFit="1" customWidth="1"/>
    <col min="7431" max="7431" width="18.33203125" style="107" bestFit="1" customWidth="1"/>
    <col min="7432" max="7432" width="21.5" style="107" bestFit="1" customWidth="1"/>
    <col min="7433" max="7433" width="18" style="107" bestFit="1" customWidth="1"/>
    <col min="7434" max="7434" width="11" style="107" bestFit="1" customWidth="1"/>
    <col min="7435" max="7435" width="18" style="107" bestFit="1" customWidth="1"/>
    <col min="7436" max="7436" width="11" style="107" bestFit="1" customWidth="1"/>
    <col min="7437" max="7680" width="9.33203125" style="107"/>
    <col min="7681" max="7681" width="18.5" style="107" customWidth="1"/>
    <col min="7682" max="7682" width="59.1640625" style="107" customWidth="1"/>
    <col min="7683" max="7683" width="23.5" style="107" customWidth="1"/>
    <col min="7684" max="7685" width="20.6640625" style="107" bestFit="1" customWidth="1"/>
    <col min="7686" max="7686" width="19.33203125" style="107" bestFit="1" customWidth="1"/>
    <col min="7687" max="7687" width="18.33203125" style="107" bestFit="1" customWidth="1"/>
    <col min="7688" max="7688" width="21.5" style="107" bestFit="1" customWidth="1"/>
    <col min="7689" max="7689" width="18" style="107" bestFit="1" customWidth="1"/>
    <col min="7690" max="7690" width="11" style="107" bestFit="1" customWidth="1"/>
    <col min="7691" max="7691" width="18" style="107" bestFit="1" customWidth="1"/>
    <col min="7692" max="7692" width="11" style="107" bestFit="1" customWidth="1"/>
    <col min="7693" max="7936" width="9.33203125" style="107"/>
    <col min="7937" max="7937" width="18.5" style="107" customWidth="1"/>
    <col min="7938" max="7938" width="59.1640625" style="107" customWidth="1"/>
    <col min="7939" max="7939" width="23.5" style="107" customWidth="1"/>
    <col min="7940" max="7941" width="20.6640625" style="107" bestFit="1" customWidth="1"/>
    <col min="7942" max="7942" width="19.33203125" style="107" bestFit="1" customWidth="1"/>
    <col min="7943" max="7943" width="18.33203125" style="107" bestFit="1" customWidth="1"/>
    <col min="7944" max="7944" width="21.5" style="107" bestFit="1" customWidth="1"/>
    <col min="7945" max="7945" width="18" style="107" bestFit="1" customWidth="1"/>
    <col min="7946" max="7946" width="11" style="107" bestFit="1" customWidth="1"/>
    <col min="7947" max="7947" width="18" style="107" bestFit="1" customWidth="1"/>
    <col min="7948" max="7948" width="11" style="107" bestFit="1" customWidth="1"/>
    <col min="7949" max="8192" width="9.33203125" style="107"/>
    <col min="8193" max="8193" width="18.5" style="107" customWidth="1"/>
    <col min="8194" max="8194" width="59.1640625" style="107" customWidth="1"/>
    <col min="8195" max="8195" width="23.5" style="107" customWidth="1"/>
    <col min="8196" max="8197" width="20.6640625" style="107" bestFit="1" customWidth="1"/>
    <col min="8198" max="8198" width="19.33203125" style="107" bestFit="1" customWidth="1"/>
    <col min="8199" max="8199" width="18.33203125" style="107" bestFit="1" customWidth="1"/>
    <col min="8200" max="8200" width="21.5" style="107" bestFit="1" customWidth="1"/>
    <col min="8201" max="8201" width="18" style="107" bestFit="1" customWidth="1"/>
    <col min="8202" max="8202" width="11" style="107" bestFit="1" customWidth="1"/>
    <col min="8203" max="8203" width="18" style="107" bestFit="1" customWidth="1"/>
    <col min="8204" max="8204" width="11" style="107" bestFit="1" customWidth="1"/>
    <col min="8205" max="8448" width="9.33203125" style="107"/>
    <col min="8449" max="8449" width="18.5" style="107" customWidth="1"/>
    <col min="8450" max="8450" width="59.1640625" style="107" customWidth="1"/>
    <col min="8451" max="8451" width="23.5" style="107" customWidth="1"/>
    <col min="8452" max="8453" width="20.6640625" style="107" bestFit="1" customWidth="1"/>
    <col min="8454" max="8454" width="19.33203125" style="107" bestFit="1" customWidth="1"/>
    <col min="8455" max="8455" width="18.33203125" style="107" bestFit="1" customWidth="1"/>
    <col min="8456" max="8456" width="21.5" style="107" bestFit="1" customWidth="1"/>
    <col min="8457" max="8457" width="18" style="107" bestFit="1" customWidth="1"/>
    <col min="8458" max="8458" width="11" style="107" bestFit="1" customWidth="1"/>
    <col min="8459" max="8459" width="18" style="107" bestFit="1" customWidth="1"/>
    <col min="8460" max="8460" width="11" style="107" bestFit="1" customWidth="1"/>
    <col min="8461" max="8704" width="9.33203125" style="107"/>
    <col min="8705" max="8705" width="18.5" style="107" customWidth="1"/>
    <col min="8706" max="8706" width="59.1640625" style="107" customWidth="1"/>
    <col min="8707" max="8707" width="23.5" style="107" customWidth="1"/>
    <col min="8708" max="8709" width="20.6640625" style="107" bestFit="1" customWidth="1"/>
    <col min="8710" max="8710" width="19.33203125" style="107" bestFit="1" customWidth="1"/>
    <col min="8711" max="8711" width="18.33203125" style="107" bestFit="1" customWidth="1"/>
    <col min="8712" max="8712" width="21.5" style="107" bestFit="1" customWidth="1"/>
    <col min="8713" max="8713" width="18" style="107" bestFit="1" customWidth="1"/>
    <col min="8714" max="8714" width="11" style="107" bestFit="1" customWidth="1"/>
    <col min="8715" max="8715" width="18" style="107" bestFit="1" customWidth="1"/>
    <col min="8716" max="8716" width="11" style="107" bestFit="1" customWidth="1"/>
    <col min="8717" max="8960" width="9.33203125" style="107"/>
    <col min="8961" max="8961" width="18.5" style="107" customWidth="1"/>
    <col min="8962" max="8962" width="59.1640625" style="107" customWidth="1"/>
    <col min="8963" max="8963" width="23.5" style="107" customWidth="1"/>
    <col min="8964" max="8965" width="20.6640625" style="107" bestFit="1" customWidth="1"/>
    <col min="8966" max="8966" width="19.33203125" style="107" bestFit="1" customWidth="1"/>
    <col min="8967" max="8967" width="18.33203125" style="107" bestFit="1" customWidth="1"/>
    <col min="8968" max="8968" width="21.5" style="107" bestFit="1" customWidth="1"/>
    <col min="8969" max="8969" width="18" style="107" bestFit="1" customWidth="1"/>
    <col min="8970" max="8970" width="11" style="107" bestFit="1" customWidth="1"/>
    <col min="8971" max="8971" width="18" style="107" bestFit="1" customWidth="1"/>
    <col min="8972" max="8972" width="11" style="107" bestFit="1" customWidth="1"/>
    <col min="8973" max="9216" width="9.33203125" style="107"/>
    <col min="9217" max="9217" width="18.5" style="107" customWidth="1"/>
    <col min="9218" max="9218" width="59.1640625" style="107" customWidth="1"/>
    <col min="9219" max="9219" width="23.5" style="107" customWidth="1"/>
    <col min="9220" max="9221" width="20.6640625" style="107" bestFit="1" customWidth="1"/>
    <col min="9222" max="9222" width="19.33203125" style="107" bestFit="1" customWidth="1"/>
    <col min="9223" max="9223" width="18.33203125" style="107" bestFit="1" customWidth="1"/>
    <col min="9224" max="9224" width="21.5" style="107" bestFit="1" customWidth="1"/>
    <col min="9225" max="9225" width="18" style="107" bestFit="1" customWidth="1"/>
    <col min="9226" max="9226" width="11" style="107" bestFit="1" customWidth="1"/>
    <col min="9227" max="9227" width="18" style="107" bestFit="1" customWidth="1"/>
    <col min="9228" max="9228" width="11" style="107" bestFit="1" customWidth="1"/>
    <col min="9229" max="9472" width="9.33203125" style="107"/>
    <col min="9473" max="9473" width="18.5" style="107" customWidth="1"/>
    <col min="9474" max="9474" width="59.1640625" style="107" customWidth="1"/>
    <col min="9475" max="9475" width="23.5" style="107" customWidth="1"/>
    <col min="9476" max="9477" width="20.6640625" style="107" bestFit="1" customWidth="1"/>
    <col min="9478" max="9478" width="19.33203125" style="107" bestFit="1" customWidth="1"/>
    <col min="9479" max="9479" width="18.33203125" style="107" bestFit="1" customWidth="1"/>
    <col min="9480" max="9480" width="21.5" style="107" bestFit="1" customWidth="1"/>
    <col min="9481" max="9481" width="18" style="107" bestFit="1" customWidth="1"/>
    <col min="9482" max="9482" width="11" style="107" bestFit="1" customWidth="1"/>
    <col min="9483" max="9483" width="18" style="107" bestFit="1" customWidth="1"/>
    <col min="9484" max="9484" width="11" style="107" bestFit="1" customWidth="1"/>
    <col min="9485" max="9728" width="9.33203125" style="107"/>
    <col min="9729" max="9729" width="18.5" style="107" customWidth="1"/>
    <col min="9730" max="9730" width="59.1640625" style="107" customWidth="1"/>
    <col min="9731" max="9731" width="23.5" style="107" customWidth="1"/>
    <col min="9732" max="9733" width="20.6640625" style="107" bestFit="1" customWidth="1"/>
    <col min="9734" max="9734" width="19.33203125" style="107" bestFit="1" customWidth="1"/>
    <col min="9735" max="9735" width="18.33203125" style="107" bestFit="1" customWidth="1"/>
    <col min="9736" max="9736" width="21.5" style="107" bestFit="1" customWidth="1"/>
    <col min="9737" max="9737" width="18" style="107" bestFit="1" customWidth="1"/>
    <col min="9738" max="9738" width="11" style="107" bestFit="1" customWidth="1"/>
    <col min="9739" max="9739" width="18" style="107" bestFit="1" customWidth="1"/>
    <col min="9740" max="9740" width="11" style="107" bestFit="1" customWidth="1"/>
    <col min="9741" max="9984" width="9.33203125" style="107"/>
    <col min="9985" max="9985" width="18.5" style="107" customWidth="1"/>
    <col min="9986" max="9986" width="59.1640625" style="107" customWidth="1"/>
    <col min="9987" max="9987" width="23.5" style="107" customWidth="1"/>
    <col min="9988" max="9989" width="20.6640625" style="107" bestFit="1" customWidth="1"/>
    <col min="9990" max="9990" width="19.33203125" style="107" bestFit="1" customWidth="1"/>
    <col min="9991" max="9991" width="18.33203125" style="107" bestFit="1" customWidth="1"/>
    <col min="9992" max="9992" width="21.5" style="107" bestFit="1" customWidth="1"/>
    <col min="9993" max="9993" width="18" style="107" bestFit="1" customWidth="1"/>
    <col min="9994" max="9994" width="11" style="107" bestFit="1" customWidth="1"/>
    <col min="9995" max="9995" width="18" style="107" bestFit="1" customWidth="1"/>
    <col min="9996" max="9996" width="11" style="107" bestFit="1" customWidth="1"/>
    <col min="9997" max="10240" width="9.33203125" style="107"/>
    <col min="10241" max="10241" width="18.5" style="107" customWidth="1"/>
    <col min="10242" max="10242" width="59.1640625" style="107" customWidth="1"/>
    <col min="10243" max="10243" width="23.5" style="107" customWidth="1"/>
    <col min="10244" max="10245" width="20.6640625" style="107" bestFit="1" customWidth="1"/>
    <col min="10246" max="10246" width="19.33203125" style="107" bestFit="1" customWidth="1"/>
    <col min="10247" max="10247" width="18.33203125" style="107" bestFit="1" customWidth="1"/>
    <col min="10248" max="10248" width="21.5" style="107" bestFit="1" customWidth="1"/>
    <col min="10249" max="10249" width="18" style="107" bestFit="1" customWidth="1"/>
    <col min="10250" max="10250" width="11" style="107" bestFit="1" customWidth="1"/>
    <col min="10251" max="10251" width="18" style="107" bestFit="1" customWidth="1"/>
    <col min="10252" max="10252" width="11" style="107" bestFit="1" customWidth="1"/>
    <col min="10253" max="10496" width="9.33203125" style="107"/>
    <col min="10497" max="10497" width="18.5" style="107" customWidth="1"/>
    <col min="10498" max="10498" width="59.1640625" style="107" customWidth="1"/>
    <col min="10499" max="10499" width="23.5" style="107" customWidth="1"/>
    <col min="10500" max="10501" width="20.6640625" style="107" bestFit="1" customWidth="1"/>
    <col min="10502" max="10502" width="19.33203125" style="107" bestFit="1" customWidth="1"/>
    <col min="10503" max="10503" width="18.33203125" style="107" bestFit="1" customWidth="1"/>
    <col min="10504" max="10504" width="21.5" style="107" bestFit="1" customWidth="1"/>
    <col min="10505" max="10505" width="18" style="107" bestFit="1" customWidth="1"/>
    <col min="10506" max="10506" width="11" style="107" bestFit="1" customWidth="1"/>
    <col min="10507" max="10507" width="18" style="107" bestFit="1" customWidth="1"/>
    <col min="10508" max="10508" width="11" style="107" bestFit="1" customWidth="1"/>
    <col min="10509" max="10752" width="9.33203125" style="107"/>
    <col min="10753" max="10753" width="18.5" style="107" customWidth="1"/>
    <col min="10754" max="10754" width="59.1640625" style="107" customWidth="1"/>
    <col min="10755" max="10755" width="23.5" style="107" customWidth="1"/>
    <col min="10756" max="10757" width="20.6640625" style="107" bestFit="1" customWidth="1"/>
    <col min="10758" max="10758" width="19.33203125" style="107" bestFit="1" customWidth="1"/>
    <col min="10759" max="10759" width="18.33203125" style="107" bestFit="1" customWidth="1"/>
    <col min="10760" max="10760" width="21.5" style="107" bestFit="1" customWidth="1"/>
    <col min="10761" max="10761" width="18" style="107" bestFit="1" customWidth="1"/>
    <col min="10762" max="10762" width="11" style="107" bestFit="1" customWidth="1"/>
    <col min="10763" max="10763" width="18" style="107" bestFit="1" customWidth="1"/>
    <col min="10764" max="10764" width="11" style="107" bestFit="1" customWidth="1"/>
    <col min="10765" max="11008" width="9.33203125" style="107"/>
    <col min="11009" max="11009" width="18.5" style="107" customWidth="1"/>
    <col min="11010" max="11010" width="59.1640625" style="107" customWidth="1"/>
    <col min="11011" max="11011" width="23.5" style="107" customWidth="1"/>
    <col min="11012" max="11013" width="20.6640625" style="107" bestFit="1" customWidth="1"/>
    <col min="11014" max="11014" width="19.33203125" style="107" bestFit="1" customWidth="1"/>
    <col min="11015" max="11015" width="18.33203125" style="107" bestFit="1" customWidth="1"/>
    <col min="11016" max="11016" width="21.5" style="107" bestFit="1" customWidth="1"/>
    <col min="11017" max="11017" width="18" style="107" bestFit="1" customWidth="1"/>
    <col min="11018" max="11018" width="11" style="107" bestFit="1" customWidth="1"/>
    <col min="11019" max="11019" width="18" style="107" bestFit="1" customWidth="1"/>
    <col min="11020" max="11020" width="11" style="107" bestFit="1" customWidth="1"/>
    <col min="11021" max="11264" width="9.33203125" style="107"/>
    <col min="11265" max="11265" width="18.5" style="107" customWidth="1"/>
    <col min="11266" max="11266" width="59.1640625" style="107" customWidth="1"/>
    <col min="11267" max="11267" width="23.5" style="107" customWidth="1"/>
    <col min="11268" max="11269" width="20.6640625" style="107" bestFit="1" customWidth="1"/>
    <col min="11270" max="11270" width="19.33203125" style="107" bestFit="1" customWidth="1"/>
    <col min="11271" max="11271" width="18.33203125" style="107" bestFit="1" customWidth="1"/>
    <col min="11272" max="11272" width="21.5" style="107" bestFit="1" customWidth="1"/>
    <col min="11273" max="11273" width="18" style="107" bestFit="1" customWidth="1"/>
    <col min="11274" max="11274" width="11" style="107" bestFit="1" customWidth="1"/>
    <col min="11275" max="11275" width="18" style="107" bestFit="1" customWidth="1"/>
    <col min="11276" max="11276" width="11" style="107" bestFit="1" customWidth="1"/>
    <col min="11277" max="11520" width="9.33203125" style="107"/>
    <col min="11521" max="11521" width="18.5" style="107" customWidth="1"/>
    <col min="11522" max="11522" width="59.1640625" style="107" customWidth="1"/>
    <col min="11523" max="11523" width="23.5" style="107" customWidth="1"/>
    <col min="11524" max="11525" width="20.6640625" style="107" bestFit="1" customWidth="1"/>
    <col min="11526" max="11526" width="19.33203125" style="107" bestFit="1" customWidth="1"/>
    <col min="11527" max="11527" width="18.33203125" style="107" bestFit="1" customWidth="1"/>
    <col min="11528" max="11528" width="21.5" style="107" bestFit="1" customWidth="1"/>
    <col min="11529" max="11529" width="18" style="107" bestFit="1" customWidth="1"/>
    <col min="11530" max="11530" width="11" style="107" bestFit="1" customWidth="1"/>
    <col min="11531" max="11531" width="18" style="107" bestFit="1" customWidth="1"/>
    <col min="11532" max="11532" width="11" style="107" bestFit="1" customWidth="1"/>
    <col min="11533" max="11776" width="9.33203125" style="107"/>
    <col min="11777" max="11777" width="18.5" style="107" customWidth="1"/>
    <col min="11778" max="11778" width="59.1640625" style="107" customWidth="1"/>
    <col min="11779" max="11779" width="23.5" style="107" customWidth="1"/>
    <col min="11780" max="11781" width="20.6640625" style="107" bestFit="1" customWidth="1"/>
    <col min="11782" max="11782" width="19.33203125" style="107" bestFit="1" customWidth="1"/>
    <col min="11783" max="11783" width="18.33203125" style="107" bestFit="1" customWidth="1"/>
    <col min="11784" max="11784" width="21.5" style="107" bestFit="1" customWidth="1"/>
    <col min="11785" max="11785" width="18" style="107" bestFit="1" customWidth="1"/>
    <col min="11786" max="11786" width="11" style="107" bestFit="1" customWidth="1"/>
    <col min="11787" max="11787" width="18" style="107" bestFit="1" customWidth="1"/>
    <col min="11788" max="11788" width="11" style="107" bestFit="1" customWidth="1"/>
    <col min="11789" max="12032" width="9.33203125" style="107"/>
    <col min="12033" max="12033" width="18.5" style="107" customWidth="1"/>
    <col min="12034" max="12034" width="59.1640625" style="107" customWidth="1"/>
    <col min="12035" max="12035" width="23.5" style="107" customWidth="1"/>
    <col min="12036" max="12037" width="20.6640625" style="107" bestFit="1" customWidth="1"/>
    <col min="12038" max="12038" width="19.33203125" style="107" bestFit="1" customWidth="1"/>
    <col min="12039" max="12039" width="18.33203125" style="107" bestFit="1" customWidth="1"/>
    <col min="12040" max="12040" width="21.5" style="107" bestFit="1" customWidth="1"/>
    <col min="12041" max="12041" width="18" style="107" bestFit="1" customWidth="1"/>
    <col min="12042" max="12042" width="11" style="107" bestFit="1" customWidth="1"/>
    <col min="12043" max="12043" width="18" style="107" bestFit="1" customWidth="1"/>
    <col min="12044" max="12044" width="11" style="107" bestFit="1" customWidth="1"/>
    <col min="12045" max="12288" width="9.33203125" style="107"/>
    <col min="12289" max="12289" width="18.5" style="107" customWidth="1"/>
    <col min="12290" max="12290" width="59.1640625" style="107" customWidth="1"/>
    <col min="12291" max="12291" width="23.5" style="107" customWidth="1"/>
    <col min="12292" max="12293" width="20.6640625" style="107" bestFit="1" customWidth="1"/>
    <col min="12294" max="12294" width="19.33203125" style="107" bestFit="1" customWidth="1"/>
    <col min="12295" max="12295" width="18.33203125" style="107" bestFit="1" customWidth="1"/>
    <col min="12296" max="12296" width="21.5" style="107" bestFit="1" customWidth="1"/>
    <col min="12297" max="12297" width="18" style="107" bestFit="1" customWidth="1"/>
    <col min="12298" max="12298" width="11" style="107" bestFit="1" customWidth="1"/>
    <col min="12299" max="12299" width="18" style="107" bestFit="1" customWidth="1"/>
    <col min="12300" max="12300" width="11" style="107" bestFit="1" customWidth="1"/>
    <col min="12301" max="12544" width="9.33203125" style="107"/>
    <col min="12545" max="12545" width="18.5" style="107" customWidth="1"/>
    <col min="12546" max="12546" width="59.1640625" style="107" customWidth="1"/>
    <col min="12547" max="12547" width="23.5" style="107" customWidth="1"/>
    <col min="12548" max="12549" width="20.6640625" style="107" bestFit="1" customWidth="1"/>
    <col min="12550" max="12550" width="19.33203125" style="107" bestFit="1" customWidth="1"/>
    <col min="12551" max="12551" width="18.33203125" style="107" bestFit="1" customWidth="1"/>
    <col min="12552" max="12552" width="21.5" style="107" bestFit="1" customWidth="1"/>
    <col min="12553" max="12553" width="18" style="107" bestFit="1" customWidth="1"/>
    <col min="12554" max="12554" width="11" style="107" bestFit="1" customWidth="1"/>
    <col min="12555" max="12555" width="18" style="107" bestFit="1" customWidth="1"/>
    <col min="12556" max="12556" width="11" style="107" bestFit="1" customWidth="1"/>
    <col min="12557" max="12800" width="9.33203125" style="107"/>
    <col min="12801" max="12801" width="18.5" style="107" customWidth="1"/>
    <col min="12802" max="12802" width="59.1640625" style="107" customWidth="1"/>
    <col min="12803" max="12803" width="23.5" style="107" customWidth="1"/>
    <col min="12804" max="12805" width="20.6640625" style="107" bestFit="1" customWidth="1"/>
    <col min="12806" max="12806" width="19.33203125" style="107" bestFit="1" customWidth="1"/>
    <col min="12807" max="12807" width="18.33203125" style="107" bestFit="1" customWidth="1"/>
    <col min="12808" max="12808" width="21.5" style="107" bestFit="1" customWidth="1"/>
    <col min="12809" max="12809" width="18" style="107" bestFit="1" customWidth="1"/>
    <col min="12810" max="12810" width="11" style="107" bestFit="1" customWidth="1"/>
    <col min="12811" max="12811" width="18" style="107" bestFit="1" customWidth="1"/>
    <col min="12812" max="12812" width="11" style="107" bestFit="1" customWidth="1"/>
    <col min="12813" max="13056" width="9.33203125" style="107"/>
    <col min="13057" max="13057" width="18.5" style="107" customWidth="1"/>
    <col min="13058" max="13058" width="59.1640625" style="107" customWidth="1"/>
    <col min="13059" max="13059" width="23.5" style="107" customWidth="1"/>
    <col min="13060" max="13061" width="20.6640625" style="107" bestFit="1" customWidth="1"/>
    <col min="13062" max="13062" width="19.33203125" style="107" bestFit="1" customWidth="1"/>
    <col min="13063" max="13063" width="18.33203125" style="107" bestFit="1" customWidth="1"/>
    <col min="13064" max="13064" width="21.5" style="107" bestFit="1" customWidth="1"/>
    <col min="13065" max="13065" width="18" style="107" bestFit="1" customWidth="1"/>
    <col min="13066" max="13066" width="11" style="107" bestFit="1" customWidth="1"/>
    <col min="13067" max="13067" width="18" style="107" bestFit="1" customWidth="1"/>
    <col min="13068" max="13068" width="11" style="107" bestFit="1" customWidth="1"/>
    <col min="13069" max="13312" width="9.33203125" style="107"/>
    <col min="13313" max="13313" width="18.5" style="107" customWidth="1"/>
    <col min="13314" max="13314" width="59.1640625" style="107" customWidth="1"/>
    <col min="13315" max="13315" width="23.5" style="107" customWidth="1"/>
    <col min="13316" max="13317" width="20.6640625" style="107" bestFit="1" customWidth="1"/>
    <col min="13318" max="13318" width="19.33203125" style="107" bestFit="1" customWidth="1"/>
    <col min="13319" max="13319" width="18.33203125" style="107" bestFit="1" customWidth="1"/>
    <col min="13320" max="13320" width="21.5" style="107" bestFit="1" customWidth="1"/>
    <col min="13321" max="13321" width="18" style="107" bestFit="1" customWidth="1"/>
    <col min="13322" max="13322" width="11" style="107" bestFit="1" customWidth="1"/>
    <col min="13323" max="13323" width="18" style="107" bestFit="1" customWidth="1"/>
    <col min="13324" max="13324" width="11" style="107" bestFit="1" customWidth="1"/>
    <col min="13325" max="13568" width="9.33203125" style="107"/>
    <col min="13569" max="13569" width="18.5" style="107" customWidth="1"/>
    <col min="13570" max="13570" width="59.1640625" style="107" customWidth="1"/>
    <col min="13571" max="13571" width="23.5" style="107" customWidth="1"/>
    <col min="13572" max="13573" width="20.6640625" style="107" bestFit="1" customWidth="1"/>
    <col min="13574" max="13574" width="19.33203125" style="107" bestFit="1" customWidth="1"/>
    <col min="13575" max="13575" width="18.33203125" style="107" bestFit="1" customWidth="1"/>
    <col min="13576" max="13576" width="21.5" style="107" bestFit="1" customWidth="1"/>
    <col min="13577" max="13577" width="18" style="107" bestFit="1" customWidth="1"/>
    <col min="13578" max="13578" width="11" style="107" bestFit="1" customWidth="1"/>
    <col min="13579" max="13579" width="18" style="107" bestFit="1" customWidth="1"/>
    <col min="13580" max="13580" width="11" style="107" bestFit="1" customWidth="1"/>
    <col min="13581" max="13824" width="9.33203125" style="107"/>
    <col min="13825" max="13825" width="18.5" style="107" customWidth="1"/>
    <col min="13826" max="13826" width="59.1640625" style="107" customWidth="1"/>
    <col min="13827" max="13827" width="23.5" style="107" customWidth="1"/>
    <col min="13828" max="13829" width="20.6640625" style="107" bestFit="1" customWidth="1"/>
    <col min="13830" max="13830" width="19.33203125" style="107" bestFit="1" customWidth="1"/>
    <col min="13831" max="13831" width="18.33203125" style="107" bestFit="1" customWidth="1"/>
    <col min="13832" max="13832" width="21.5" style="107" bestFit="1" customWidth="1"/>
    <col min="13833" max="13833" width="18" style="107" bestFit="1" customWidth="1"/>
    <col min="13834" max="13834" width="11" style="107" bestFit="1" customWidth="1"/>
    <col min="13835" max="13835" width="18" style="107" bestFit="1" customWidth="1"/>
    <col min="13836" max="13836" width="11" style="107" bestFit="1" customWidth="1"/>
    <col min="13837" max="14080" width="9.33203125" style="107"/>
    <col min="14081" max="14081" width="18.5" style="107" customWidth="1"/>
    <col min="14082" max="14082" width="59.1640625" style="107" customWidth="1"/>
    <col min="14083" max="14083" width="23.5" style="107" customWidth="1"/>
    <col min="14084" max="14085" width="20.6640625" style="107" bestFit="1" customWidth="1"/>
    <col min="14086" max="14086" width="19.33203125" style="107" bestFit="1" customWidth="1"/>
    <col min="14087" max="14087" width="18.33203125" style="107" bestFit="1" customWidth="1"/>
    <col min="14088" max="14088" width="21.5" style="107" bestFit="1" customWidth="1"/>
    <col min="14089" max="14089" width="18" style="107" bestFit="1" customWidth="1"/>
    <col min="14090" max="14090" width="11" style="107" bestFit="1" customWidth="1"/>
    <col min="14091" max="14091" width="18" style="107" bestFit="1" customWidth="1"/>
    <col min="14092" max="14092" width="11" style="107" bestFit="1" customWidth="1"/>
    <col min="14093" max="14336" width="9.33203125" style="107"/>
    <col min="14337" max="14337" width="18.5" style="107" customWidth="1"/>
    <col min="14338" max="14338" width="59.1640625" style="107" customWidth="1"/>
    <col min="14339" max="14339" width="23.5" style="107" customWidth="1"/>
    <col min="14340" max="14341" width="20.6640625" style="107" bestFit="1" customWidth="1"/>
    <col min="14342" max="14342" width="19.33203125" style="107" bestFit="1" customWidth="1"/>
    <col min="14343" max="14343" width="18.33203125" style="107" bestFit="1" customWidth="1"/>
    <col min="14344" max="14344" width="21.5" style="107" bestFit="1" customWidth="1"/>
    <col min="14345" max="14345" width="18" style="107" bestFit="1" customWidth="1"/>
    <col min="14346" max="14346" width="11" style="107" bestFit="1" customWidth="1"/>
    <col min="14347" max="14347" width="18" style="107" bestFit="1" customWidth="1"/>
    <col min="14348" max="14348" width="11" style="107" bestFit="1" customWidth="1"/>
    <col min="14349" max="14592" width="9.33203125" style="107"/>
    <col min="14593" max="14593" width="18.5" style="107" customWidth="1"/>
    <col min="14594" max="14594" width="59.1640625" style="107" customWidth="1"/>
    <col min="14595" max="14595" width="23.5" style="107" customWidth="1"/>
    <col min="14596" max="14597" width="20.6640625" style="107" bestFit="1" customWidth="1"/>
    <col min="14598" max="14598" width="19.33203125" style="107" bestFit="1" customWidth="1"/>
    <col min="14599" max="14599" width="18.33203125" style="107" bestFit="1" customWidth="1"/>
    <col min="14600" max="14600" width="21.5" style="107" bestFit="1" customWidth="1"/>
    <col min="14601" max="14601" width="18" style="107" bestFit="1" customWidth="1"/>
    <col min="14602" max="14602" width="11" style="107" bestFit="1" customWidth="1"/>
    <col min="14603" max="14603" width="18" style="107" bestFit="1" customWidth="1"/>
    <col min="14604" max="14604" width="11" style="107" bestFit="1" customWidth="1"/>
    <col min="14605" max="14848" width="9.33203125" style="107"/>
    <col min="14849" max="14849" width="18.5" style="107" customWidth="1"/>
    <col min="14850" max="14850" width="59.1640625" style="107" customWidth="1"/>
    <col min="14851" max="14851" width="23.5" style="107" customWidth="1"/>
    <col min="14852" max="14853" width="20.6640625" style="107" bestFit="1" customWidth="1"/>
    <col min="14854" max="14854" width="19.33203125" style="107" bestFit="1" customWidth="1"/>
    <col min="14855" max="14855" width="18.33203125" style="107" bestFit="1" customWidth="1"/>
    <col min="14856" max="14856" width="21.5" style="107" bestFit="1" customWidth="1"/>
    <col min="14857" max="14857" width="18" style="107" bestFit="1" customWidth="1"/>
    <col min="14858" max="14858" width="11" style="107" bestFit="1" customWidth="1"/>
    <col min="14859" max="14859" width="18" style="107" bestFit="1" customWidth="1"/>
    <col min="14860" max="14860" width="11" style="107" bestFit="1" customWidth="1"/>
    <col min="14861" max="15104" width="9.33203125" style="107"/>
    <col min="15105" max="15105" width="18.5" style="107" customWidth="1"/>
    <col min="15106" max="15106" width="59.1640625" style="107" customWidth="1"/>
    <col min="15107" max="15107" width="23.5" style="107" customWidth="1"/>
    <col min="15108" max="15109" width="20.6640625" style="107" bestFit="1" customWidth="1"/>
    <col min="15110" max="15110" width="19.33203125" style="107" bestFit="1" customWidth="1"/>
    <col min="15111" max="15111" width="18.33203125" style="107" bestFit="1" customWidth="1"/>
    <col min="15112" max="15112" width="21.5" style="107" bestFit="1" customWidth="1"/>
    <col min="15113" max="15113" width="18" style="107" bestFit="1" customWidth="1"/>
    <col min="15114" max="15114" width="11" style="107" bestFit="1" customWidth="1"/>
    <col min="15115" max="15115" width="18" style="107" bestFit="1" customWidth="1"/>
    <col min="15116" max="15116" width="11" style="107" bestFit="1" customWidth="1"/>
    <col min="15117" max="15360" width="9.33203125" style="107"/>
    <col min="15361" max="15361" width="18.5" style="107" customWidth="1"/>
    <col min="15362" max="15362" width="59.1640625" style="107" customWidth="1"/>
    <col min="15363" max="15363" width="23.5" style="107" customWidth="1"/>
    <col min="15364" max="15365" width="20.6640625" style="107" bestFit="1" customWidth="1"/>
    <col min="15366" max="15366" width="19.33203125" style="107" bestFit="1" customWidth="1"/>
    <col min="15367" max="15367" width="18.33203125" style="107" bestFit="1" customWidth="1"/>
    <col min="15368" max="15368" width="21.5" style="107" bestFit="1" customWidth="1"/>
    <col min="15369" max="15369" width="18" style="107" bestFit="1" customWidth="1"/>
    <col min="15370" max="15370" width="11" style="107" bestFit="1" customWidth="1"/>
    <col min="15371" max="15371" width="18" style="107" bestFit="1" customWidth="1"/>
    <col min="15372" max="15372" width="11" style="107" bestFit="1" customWidth="1"/>
    <col min="15373" max="15616" width="9.33203125" style="107"/>
    <col min="15617" max="15617" width="18.5" style="107" customWidth="1"/>
    <col min="15618" max="15618" width="59.1640625" style="107" customWidth="1"/>
    <col min="15619" max="15619" width="23.5" style="107" customWidth="1"/>
    <col min="15620" max="15621" width="20.6640625" style="107" bestFit="1" customWidth="1"/>
    <col min="15622" max="15622" width="19.33203125" style="107" bestFit="1" customWidth="1"/>
    <col min="15623" max="15623" width="18.33203125" style="107" bestFit="1" customWidth="1"/>
    <col min="15624" max="15624" width="21.5" style="107" bestFit="1" customWidth="1"/>
    <col min="15625" max="15625" width="18" style="107" bestFit="1" customWidth="1"/>
    <col min="15626" max="15626" width="11" style="107" bestFit="1" customWidth="1"/>
    <col min="15627" max="15627" width="18" style="107" bestFit="1" customWidth="1"/>
    <col min="15628" max="15628" width="11" style="107" bestFit="1" customWidth="1"/>
    <col min="15629" max="15872" width="9.33203125" style="107"/>
    <col min="15873" max="15873" width="18.5" style="107" customWidth="1"/>
    <col min="15874" max="15874" width="59.1640625" style="107" customWidth="1"/>
    <col min="15875" max="15875" width="23.5" style="107" customWidth="1"/>
    <col min="15876" max="15877" width="20.6640625" style="107" bestFit="1" customWidth="1"/>
    <col min="15878" max="15878" width="19.33203125" style="107" bestFit="1" customWidth="1"/>
    <col min="15879" max="15879" width="18.33203125" style="107" bestFit="1" customWidth="1"/>
    <col min="15880" max="15880" width="21.5" style="107" bestFit="1" customWidth="1"/>
    <col min="15881" max="15881" width="18" style="107" bestFit="1" customWidth="1"/>
    <col min="15882" max="15882" width="11" style="107" bestFit="1" customWidth="1"/>
    <col min="15883" max="15883" width="18" style="107" bestFit="1" customWidth="1"/>
    <col min="15884" max="15884" width="11" style="107" bestFit="1" customWidth="1"/>
    <col min="15885" max="16128" width="9.33203125" style="107"/>
    <col min="16129" max="16129" width="18.5" style="107" customWidth="1"/>
    <col min="16130" max="16130" width="59.1640625" style="107" customWidth="1"/>
    <col min="16131" max="16131" width="23.5" style="107" customWidth="1"/>
    <col min="16132" max="16133" width="20.6640625" style="107" bestFit="1" customWidth="1"/>
    <col min="16134" max="16134" width="19.33203125" style="107" bestFit="1" customWidth="1"/>
    <col min="16135" max="16135" width="18.33203125" style="107" bestFit="1" customWidth="1"/>
    <col min="16136" max="16136" width="21.5" style="107" bestFit="1" customWidth="1"/>
    <col min="16137" max="16137" width="18" style="107" bestFit="1" customWidth="1"/>
    <col min="16138" max="16138" width="11" style="107" bestFit="1" customWidth="1"/>
    <col min="16139" max="16139" width="18" style="107" bestFit="1" customWidth="1"/>
    <col min="16140" max="16140" width="11" style="107" bestFit="1" customWidth="1"/>
    <col min="16141" max="16384" width="9.33203125" style="107"/>
  </cols>
  <sheetData>
    <row r="1" spans="1:15" ht="20.25" hidden="1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15.75" hidden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</row>
    <row r="3" spans="1:15" ht="18" hidden="1">
      <c r="A3" s="55"/>
      <c r="B3" s="55"/>
      <c r="C3" s="55"/>
      <c r="D3" s="55"/>
      <c r="E3" s="55"/>
      <c r="F3" s="55"/>
      <c r="G3" s="55"/>
      <c r="H3" s="55"/>
      <c r="I3" s="59"/>
      <c r="J3" s="59"/>
      <c r="K3" s="59"/>
    </row>
    <row r="4" spans="1:15" ht="15.7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5" ht="18">
      <c r="A5" s="55"/>
      <c r="B5" s="55"/>
      <c r="C5" s="55"/>
      <c r="D5" s="55"/>
      <c r="E5" s="55"/>
      <c r="F5" s="55"/>
      <c r="G5" s="55"/>
      <c r="H5" s="55"/>
      <c r="I5" s="59"/>
      <c r="J5" s="59"/>
      <c r="K5" s="59"/>
    </row>
    <row r="6" spans="1:15" ht="15.75" customHeight="1">
      <c r="A6" s="170" t="s">
        <v>202</v>
      </c>
      <c r="B6" s="170"/>
      <c r="C6" s="170"/>
      <c r="D6" s="170"/>
      <c r="E6" s="170"/>
      <c r="F6" s="170"/>
      <c r="G6" s="170"/>
      <c r="H6" s="170"/>
      <c r="I6" s="109"/>
      <c r="J6" s="109"/>
      <c r="K6" s="109"/>
    </row>
    <row r="7" spans="1:15" ht="18">
      <c r="A7" s="55"/>
      <c r="B7" s="55"/>
      <c r="C7" s="55"/>
      <c r="D7" s="55"/>
      <c r="E7" s="55"/>
      <c r="F7" s="55"/>
      <c r="G7" s="55"/>
      <c r="H7" s="55"/>
      <c r="I7" s="59"/>
      <c r="J7" s="59"/>
      <c r="K7" s="59"/>
    </row>
    <row r="8" spans="1:15" s="111" customFormat="1" ht="57">
      <c r="A8" s="171" t="s">
        <v>10</v>
      </c>
      <c r="B8" s="171"/>
      <c r="C8" s="60" t="str">
        <f t="shared" ref="C8:H8" si="0">UPPER(C11)</f>
        <v>OSTVARENJE/IZVRŠENJE 
01.2024. - 06.2024.</v>
      </c>
      <c r="D8" s="60" t="str">
        <f t="shared" si="0"/>
        <v>IZVORNI PLAN ILI REBALANS 
2025.</v>
      </c>
      <c r="E8" s="60" t="str">
        <f t="shared" si="0"/>
        <v>TEKUĆI PLAN 
2025.</v>
      </c>
      <c r="F8" s="60" t="str">
        <f t="shared" si="0"/>
        <v>OSTVARENJE/IZVRŠENJE 
01.2025. - 06.2025.</v>
      </c>
      <c r="G8" s="60" t="str">
        <f t="shared" si="0"/>
        <v>INDEKS
(5)/(2)</v>
      </c>
      <c r="H8" s="60" t="str">
        <f t="shared" si="0"/>
        <v>INDEKS
(5)/(4)</v>
      </c>
    </row>
    <row r="9" spans="1:15" s="114" customFormat="1" ht="12.75" customHeight="1">
      <c r="A9" s="172">
        <v>1</v>
      </c>
      <c r="B9" s="172"/>
      <c r="C9" s="113">
        <v>2</v>
      </c>
      <c r="D9" s="113">
        <v>3</v>
      </c>
      <c r="E9" s="113">
        <v>4.3333333333333304</v>
      </c>
      <c r="F9" s="113">
        <v>5.0833333333333304</v>
      </c>
      <c r="G9" s="113">
        <v>6</v>
      </c>
      <c r="H9" s="113">
        <v>7</v>
      </c>
      <c r="I9" s="115"/>
      <c r="J9" s="115"/>
      <c r="K9" s="115"/>
      <c r="L9" s="115"/>
    </row>
    <row r="10" spans="1:15" s="114" customFormat="1">
      <c r="B10" s="125" t="s">
        <v>203</v>
      </c>
      <c r="C10" s="67">
        <f t="shared" ref="C10:H10" si="1">C13</f>
        <v>8646829.3200000003</v>
      </c>
      <c r="D10" s="67">
        <f t="shared" si="1"/>
        <v>26270206</v>
      </c>
      <c r="E10" s="67">
        <f t="shared" si="1"/>
        <v>26270206</v>
      </c>
      <c r="F10" s="67">
        <f t="shared" si="1"/>
        <v>10115846.1</v>
      </c>
      <c r="G10" s="67">
        <f t="shared" si="1"/>
        <v>116.989080339567</v>
      </c>
      <c r="H10" s="67">
        <f t="shared" si="1"/>
        <v>38.506915781322803</v>
      </c>
      <c r="I10" s="115"/>
      <c r="J10" s="115"/>
      <c r="K10" s="115"/>
      <c r="L10" s="115"/>
    </row>
    <row r="11" spans="1:15" ht="51" hidden="1">
      <c r="A11" s="68" t="s">
        <v>5</v>
      </c>
      <c r="B11" s="68" t="s">
        <v>5</v>
      </c>
      <c r="C11" s="69" t="s">
        <v>48</v>
      </c>
      <c r="D11" s="69" t="s">
        <v>41</v>
      </c>
      <c r="E11" s="69" t="s">
        <v>40</v>
      </c>
      <c r="F11" s="69" t="s">
        <v>49</v>
      </c>
      <c r="G11" s="69" t="s">
        <v>36</v>
      </c>
      <c r="H11" s="69" t="s">
        <v>37</v>
      </c>
      <c r="I11" s="115"/>
      <c r="J11" s="115"/>
      <c r="K11" s="115"/>
      <c r="L11" s="115"/>
    </row>
    <row r="12" spans="1:15" hidden="1">
      <c r="A12" s="68" t="s">
        <v>204</v>
      </c>
      <c r="B12" s="68" t="s">
        <v>5</v>
      </c>
      <c r="C12" s="71" t="s">
        <v>6</v>
      </c>
      <c r="D12" s="71" t="s">
        <v>6</v>
      </c>
      <c r="E12" s="71" t="s">
        <v>6</v>
      </c>
      <c r="F12" s="71" t="s">
        <v>6</v>
      </c>
      <c r="G12" s="71" t="s">
        <v>5</v>
      </c>
      <c r="H12" s="71" t="s">
        <v>5</v>
      </c>
      <c r="I12" s="115"/>
      <c r="J12" s="115"/>
      <c r="K12" s="115"/>
      <c r="L12" s="115"/>
    </row>
    <row r="13" spans="1:15" hidden="1">
      <c r="A13" s="73" t="s">
        <v>205</v>
      </c>
      <c r="B13" s="101" t="s">
        <v>206</v>
      </c>
      <c r="C13" s="78">
        <v>8646829.3200000003</v>
      </c>
      <c r="D13" s="79">
        <v>26270206</v>
      </c>
      <c r="E13" s="79">
        <v>26270206</v>
      </c>
      <c r="F13" s="78">
        <v>10115846.1</v>
      </c>
      <c r="G13" s="78">
        <v>116.989080339567</v>
      </c>
      <c r="H13" s="78">
        <v>38.506915781322803</v>
      </c>
      <c r="I13" s="115"/>
      <c r="J13" s="115"/>
      <c r="K13" s="115"/>
      <c r="L13" s="115"/>
    </row>
    <row r="14" spans="1:15">
      <c r="A14" s="121" t="s">
        <v>207</v>
      </c>
      <c r="B14" s="126" t="s">
        <v>208</v>
      </c>
      <c r="C14" s="74">
        <v>8646829.3200000003</v>
      </c>
      <c r="D14" s="75">
        <v>26270206</v>
      </c>
      <c r="E14" s="75">
        <v>26270206</v>
      </c>
      <c r="F14" s="74">
        <v>10115846.1</v>
      </c>
      <c r="G14" s="74">
        <v>116.989080339567</v>
      </c>
      <c r="H14" s="74">
        <v>38.506915781322803</v>
      </c>
      <c r="I14" s="127"/>
      <c r="J14" s="127"/>
      <c r="K14" s="127"/>
      <c r="L14" s="127"/>
      <c r="M14" s="120"/>
      <c r="N14" s="120"/>
      <c r="O14" s="120"/>
    </row>
    <row r="15" spans="1:15">
      <c r="A15" s="81" t="s">
        <v>209</v>
      </c>
      <c r="B15" s="88" t="s">
        <v>210</v>
      </c>
      <c r="C15" s="78">
        <v>8646829.3200000003</v>
      </c>
      <c r="D15" s="79">
        <v>26270206</v>
      </c>
      <c r="E15" s="79">
        <v>26270206</v>
      </c>
      <c r="F15" s="78">
        <v>10115846.1</v>
      </c>
      <c r="G15" s="78">
        <v>116.989080339567</v>
      </c>
      <c r="H15" s="78">
        <v>38.506915781322803</v>
      </c>
      <c r="I15" s="115"/>
      <c r="J15" s="115"/>
      <c r="K15" s="115"/>
      <c r="L15" s="115"/>
      <c r="M15" s="119"/>
      <c r="N15" s="119"/>
      <c r="O15" s="119"/>
    </row>
    <row r="21" spans="7:7" ht="14.25">
      <c r="G21" s="144"/>
    </row>
    <row r="22" spans="7:7" ht="14.25">
      <c r="G22" s="144"/>
    </row>
    <row r="23" spans="7:7" ht="14.25">
      <c r="G23" s="144"/>
    </row>
  </sheetData>
  <mergeCells count="5">
    <mergeCell ref="A2:K2"/>
    <mergeCell ref="A4:K4"/>
    <mergeCell ref="A8:B8"/>
    <mergeCell ref="A9:B9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&amp;L&amp;G</oddHeader>
    <oddFooter>&amp;R&amp;P/&amp;N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EAB01-4DA0-40C4-AC11-A7E4743D1B7E}">
  <sheetPr codeName="Sheet6"/>
  <dimension ref="A1:O190"/>
  <sheetViews>
    <sheetView tabSelected="1" topLeftCell="A4" zoomScaleNormal="100" workbookViewId="0">
      <selection activeCell="I189" sqref="I189"/>
    </sheetView>
  </sheetViews>
  <sheetFormatPr defaultRowHeight="12.75"/>
  <cols>
    <col min="1" max="1" width="18.5" style="107" customWidth="1"/>
    <col min="2" max="2" width="59.1640625" style="122" customWidth="1"/>
    <col min="3" max="3" width="23.5" style="123" customWidth="1"/>
    <col min="4" max="4" width="20.83203125" style="124" bestFit="1" customWidth="1"/>
    <col min="5" max="5" width="24.83203125" style="124" customWidth="1"/>
    <col min="6" max="6" width="16.1640625" style="123" customWidth="1"/>
    <col min="7" max="7" width="18" style="107" bestFit="1" customWidth="1"/>
    <col min="8" max="8" width="11" style="107" bestFit="1" customWidth="1"/>
    <col min="9" max="9" width="18" style="107" bestFit="1" customWidth="1"/>
    <col min="10" max="10" width="11" style="107" bestFit="1" customWidth="1"/>
    <col min="11" max="256" width="9.33203125" style="107"/>
    <col min="257" max="257" width="18.5" style="107" customWidth="1"/>
    <col min="258" max="258" width="59.1640625" style="107" customWidth="1"/>
    <col min="259" max="259" width="23.5" style="107" customWidth="1"/>
    <col min="260" max="261" width="20.83203125" style="107" bestFit="1" customWidth="1"/>
    <col min="262" max="262" width="19.5" style="107" bestFit="1" customWidth="1"/>
    <col min="263" max="263" width="18" style="107" bestFit="1" customWidth="1"/>
    <col min="264" max="264" width="11" style="107" bestFit="1" customWidth="1"/>
    <col min="265" max="265" width="18" style="107" bestFit="1" customWidth="1"/>
    <col min="266" max="266" width="11" style="107" bestFit="1" customWidth="1"/>
    <col min="267" max="512" width="9.33203125" style="107"/>
    <col min="513" max="513" width="18.5" style="107" customWidth="1"/>
    <col min="514" max="514" width="59.1640625" style="107" customWidth="1"/>
    <col min="515" max="515" width="23.5" style="107" customWidth="1"/>
    <col min="516" max="517" width="20.83203125" style="107" bestFit="1" customWidth="1"/>
    <col min="518" max="518" width="19.5" style="107" bestFit="1" customWidth="1"/>
    <col min="519" max="519" width="18" style="107" bestFit="1" customWidth="1"/>
    <col min="520" max="520" width="11" style="107" bestFit="1" customWidth="1"/>
    <col min="521" max="521" width="18" style="107" bestFit="1" customWidth="1"/>
    <col min="522" max="522" width="11" style="107" bestFit="1" customWidth="1"/>
    <col min="523" max="768" width="9.33203125" style="107"/>
    <col min="769" max="769" width="18.5" style="107" customWidth="1"/>
    <col min="770" max="770" width="59.1640625" style="107" customWidth="1"/>
    <col min="771" max="771" width="23.5" style="107" customWidth="1"/>
    <col min="772" max="773" width="20.83203125" style="107" bestFit="1" customWidth="1"/>
    <col min="774" max="774" width="19.5" style="107" bestFit="1" customWidth="1"/>
    <col min="775" max="775" width="18" style="107" bestFit="1" customWidth="1"/>
    <col min="776" max="776" width="11" style="107" bestFit="1" customWidth="1"/>
    <col min="777" max="777" width="18" style="107" bestFit="1" customWidth="1"/>
    <col min="778" max="778" width="11" style="107" bestFit="1" customWidth="1"/>
    <col min="779" max="1024" width="9.33203125" style="107"/>
    <col min="1025" max="1025" width="18.5" style="107" customWidth="1"/>
    <col min="1026" max="1026" width="59.1640625" style="107" customWidth="1"/>
    <col min="1027" max="1027" width="23.5" style="107" customWidth="1"/>
    <col min="1028" max="1029" width="20.83203125" style="107" bestFit="1" customWidth="1"/>
    <col min="1030" max="1030" width="19.5" style="107" bestFit="1" customWidth="1"/>
    <col min="1031" max="1031" width="18" style="107" bestFit="1" customWidth="1"/>
    <col min="1032" max="1032" width="11" style="107" bestFit="1" customWidth="1"/>
    <col min="1033" max="1033" width="18" style="107" bestFit="1" customWidth="1"/>
    <col min="1034" max="1034" width="11" style="107" bestFit="1" customWidth="1"/>
    <col min="1035" max="1280" width="9.33203125" style="107"/>
    <col min="1281" max="1281" width="18.5" style="107" customWidth="1"/>
    <col min="1282" max="1282" width="59.1640625" style="107" customWidth="1"/>
    <col min="1283" max="1283" width="23.5" style="107" customWidth="1"/>
    <col min="1284" max="1285" width="20.83203125" style="107" bestFit="1" customWidth="1"/>
    <col min="1286" max="1286" width="19.5" style="107" bestFit="1" customWidth="1"/>
    <col min="1287" max="1287" width="18" style="107" bestFit="1" customWidth="1"/>
    <col min="1288" max="1288" width="11" style="107" bestFit="1" customWidth="1"/>
    <col min="1289" max="1289" width="18" style="107" bestFit="1" customWidth="1"/>
    <col min="1290" max="1290" width="11" style="107" bestFit="1" customWidth="1"/>
    <col min="1291" max="1536" width="9.33203125" style="107"/>
    <col min="1537" max="1537" width="18.5" style="107" customWidth="1"/>
    <col min="1538" max="1538" width="59.1640625" style="107" customWidth="1"/>
    <col min="1539" max="1539" width="23.5" style="107" customWidth="1"/>
    <col min="1540" max="1541" width="20.83203125" style="107" bestFit="1" customWidth="1"/>
    <col min="1542" max="1542" width="19.5" style="107" bestFit="1" customWidth="1"/>
    <col min="1543" max="1543" width="18" style="107" bestFit="1" customWidth="1"/>
    <col min="1544" max="1544" width="11" style="107" bestFit="1" customWidth="1"/>
    <col min="1545" max="1545" width="18" style="107" bestFit="1" customWidth="1"/>
    <col min="1546" max="1546" width="11" style="107" bestFit="1" customWidth="1"/>
    <col min="1547" max="1792" width="9.33203125" style="107"/>
    <col min="1793" max="1793" width="18.5" style="107" customWidth="1"/>
    <col min="1794" max="1794" width="59.1640625" style="107" customWidth="1"/>
    <col min="1795" max="1795" width="23.5" style="107" customWidth="1"/>
    <col min="1796" max="1797" width="20.83203125" style="107" bestFit="1" customWidth="1"/>
    <col min="1798" max="1798" width="19.5" style="107" bestFit="1" customWidth="1"/>
    <col min="1799" max="1799" width="18" style="107" bestFit="1" customWidth="1"/>
    <col min="1800" max="1800" width="11" style="107" bestFit="1" customWidth="1"/>
    <col min="1801" max="1801" width="18" style="107" bestFit="1" customWidth="1"/>
    <col min="1802" max="1802" width="11" style="107" bestFit="1" customWidth="1"/>
    <col min="1803" max="2048" width="9.33203125" style="107"/>
    <col min="2049" max="2049" width="18.5" style="107" customWidth="1"/>
    <col min="2050" max="2050" width="59.1640625" style="107" customWidth="1"/>
    <col min="2051" max="2051" width="23.5" style="107" customWidth="1"/>
    <col min="2052" max="2053" width="20.83203125" style="107" bestFit="1" customWidth="1"/>
    <col min="2054" max="2054" width="19.5" style="107" bestFit="1" customWidth="1"/>
    <col min="2055" max="2055" width="18" style="107" bestFit="1" customWidth="1"/>
    <col min="2056" max="2056" width="11" style="107" bestFit="1" customWidth="1"/>
    <col min="2057" max="2057" width="18" style="107" bestFit="1" customWidth="1"/>
    <col min="2058" max="2058" width="11" style="107" bestFit="1" customWidth="1"/>
    <col min="2059" max="2304" width="9.33203125" style="107"/>
    <col min="2305" max="2305" width="18.5" style="107" customWidth="1"/>
    <col min="2306" max="2306" width="59.1640625" style="107" customWidth="1"/>
    <col min="2307" max="2307" width="23.5" style="107" customWidth="1"/>
    <col min="2308" max="2309" width="20.83203125" style="107" bestFit="1" customWidth="1"/>
    <col min="2310" max="2310" width="19.5" style="107" bestFit="1" customWidth="1"/>
    <col min="2311" max="2311" width="18" style="107" bestFit="1" customWidth="1"/>
    <col min="2312" max="2312" width="11" style="107" bestFit="1" customWidth="1"/>
    <col min="2313" max="2313" width="18" style="107" bestFit="1" customWidth="1"/>
    <col min="2314" max="2314" width="11" style="107" bestFit="1" customWidth="1"/>
    <col min="2315" max="2560" width="9.33203125" style="107"/>
    <col min="2561" max="2561" width="18.5" style="107" customWidth="1"/>
    <col min="2562" max="2562" width="59.1640625" style="107" customWidth="1"/>
    <col min="2563" max="2563" width="23.5" style="107" customWidth="1"/>
    <col min="2564" max="2565" width="20.83203125" style="107" bestFit="1" customWidth="1"/>
    <col min="2566" max="2566" width="19.5" style="107" bestFit="1" customWidth="1"/>
    <col min="2567" max="2567" width="18" style="107" bestFit="1" customWidth="1"/>
    <col min="2568" max="2568" width="11" style="107" bestFit="1" customWidth="1"/>
    <col min="2569" max="2569" width="18" style="107" bestFit="1" customWidth="1"/>
    <col min="2570" max="2570" width="11" style="107" bestFit="1" customWidth="1"/>
    <col min="2571" max="2816" width="9.33203125" style="107"/>
    <col min="2817" max="2817" width="18.5" style="107" customWidth="1"/>
    <col min="2818" max="2818" width="59.1640625" style="107" customWidth="1"/>
    <col min="2819" max="2819" width="23.5" style="107" customWidth="1"/>
    <col min="2820" max="2821" width="20.83203125" style="107" bestFit="1" customWidth="1"/>
    <col min="2822" max="2822" width="19.5" style="107" bestFit="1" customWidth="1"/>
    <col min="2823" max="2823" width="18" style="107" bestFit="1" customWidth="1"/>
    <col min="2824" max="2824" width="11" style="107" bestFit="1" customWidth="1"/>
    <col min="2825" max="2825" width="18" style="107" bestFit="1" customWidth="1"/>
    <col min="2826" max="2826" width="11" style="107" bestFit="1" customWidth="1"/>
    <col min="2827" max="3072" width="9.33203125" style="107"/>
    <col min="3073" max="3073" width="18.5" style="107" customWidth="1"/>
    <col min="3074" max="3074" width="59.1640625" style="107" customWidth="1"/>
    <col min="3075" max="3075" width="23.5" style="107" customWidth="1"/>
    <col min="3076" max="3077" width="20.83203125" style="107" bestFit="1" customWidth="1"/>
    <col min="3078" max="3078" width="19.5" style="107" bestFit="1" customWidth="1"/>
    <col min="3079" max="3079" width="18" style="107" bestFit="1" customWidth="1"/>
    <col min="3080" max="3080" width="11" style="107" bestFit="1" customWidth="1"/>
    <col min="3081" max="3081" width="18" style="107" bestFit="1" customWidth="1"/>
    <col min="3082" max="3082" width="11" style="107" bestFit="1" customWidth="1"/>
    <col min="3083" max="3328" width="9.33203125" style="107"/>
    <col min="3329" max="3329" width="18.5" style="107" customWidth="1"/>
    <col min="3330" max="3330" width="59.1640625" style="107" customWidth="1"/>
    <col min="3331" max="3331" width="23.5" style="107" customWidth="1"/>
    <col min="3332" max="3333" width="20.83203125" style="107" bestFit="1" customWidth="1"/>
    <col min="3334" max="3334" width="19.5" style="107" bestFit="1" customWidth="1"/>
    <col min="3335" max="3335" width="18" style="107" bestFit="1" customWidth="1"/>
    <col min="3336" max="3336" width="11" style="107" bestFit="1" customWidth="1"/>
    <col min="3337" max="3337" width="18" style="107" bestFit="1" customWidth="1"/>
    <col min="3338" max="3338" width="11" style="107" bestFit="1" customWidth="1"/>
    <col min="3339" max="3584" width="9.33203125" style="107"/>
    <col min="3585" max="3585" width="18.5" style="107" customWidth="1"/>
    <col min="3586" max="3586" width="59.1640625" style="107" customWidth="1"/>
    <col min="3587" max="3587" width="23.5" style="107" customWidth="1"/>
    <col min="3588" max="3589" width="20.83203125" style="107" bestFit="1" customWidth="1"/>
    <col min="3590" max="3590" width="19.5" style="107" bestFit="1" customWidth="1"/>
    <col min="3591" max="3591" width="18" style="107" bestFit="1" customWidth="1"/>
    <col min="3592" max="3592" width="11" style="107" bestFit="1" customWidth="1"/>
    <col min="3593" max="3593" width="18" style="107" bestFit="1" customWidth="1"/>
    <col min="3594" max="3594" width="11" style="107" bestFit="1" customWidth="1"/>
    <col min="3595" max="3840" width="9.33203125" style="107"/>
    <col min="3841" max="3841" width="18.5" style="107" customWidth="1"/>
    <col min="3842" max="3842" width="59.1640625" style="107" customWidth="1"/>
    <col min="3843" max="3843" width="23.5" style="107" customWidth="1"/>
    <col min="3844" max="3845" width="20.83203125" style="107" bestFit="1" customWidth="1"/>
    <col min="3846" max="3846" width="19.5" style="107" bestFit="1" customWidth="1"/>
    <col min="3847" max="3847" width="18" style="107" bestFit="1" customWidth="1"/>
    <col min="3848" max="3848" width="11" style="107" bestFit="1" customWidth="1"/>
    <col min="3849" max="3849" width="18" style="107" bestFit="1" customWidth="1"/>
    <col min="3850" max="3850" width="11" style="107" bestFit="1" customWidth="1"/>
    <col min="3851" max="4096" width="9.33203125" style="107"/>
    <col min="4097" max="4097" width="18.5" style="107" customWidth="1"/>
    <col min="4098" max="4098" width="59.1640625" style="107" customWidth="1"/>
    <col min="4099" max="4099" width="23.5" style="107" customWidth="1"/>
    <col min="4100" max="4101" width="20.83203125" style="107" bestFit="1" customWidth="1"/>
    <col min="4102" max="4102" width="19.5" style="107" bestFit="1" customWidth="1"/>
    <col min="4103" max="4103" width="18" style="107" bestFit="1" customWidth="1"/>
    <col min="4104" max="4104" width="11" style="107" bestFit="1" customWidth="1"/>
    <col min="4105" max="4105" width="18" style="107" bestFit="1" customWidth="1"/>
    <col min="4106" max="4106" width="11" style="107" bestFit="1" customWidth="1"/>
    <col min="4107" max="4352" width="9.33203125" style="107"/>
    <col min="4353" max="4353" width="18.5" style="107" customWidth="1"/>
    <col min="4354" max="4354" width="59.1640625" style="107" customWidth="1"/>
    <col min="4355" max="4355" width="23.5" style="107" customWidth="1"/>
    <col min="4356" max="4357" width="20.83203125" style="107" bestFit="1" customWidth="1"/>
    <col min="4358" max="4358" width="19.5" style="107" bestFit="1" customWidth="1"/>
    <col min="4359" max="4359" width="18" style="107" bestFit="1" customWidth="1"/>
    <col min="4360" max="4360" width="11" style="107" bestFit="1" customWidth="1"/>
    <col min="4361" max="4361" width="18" style="107" bestFit="1" customWidth="1"/>
    <col min="4362" max="4362" width="11" style="107" bestFit="1" customWidth="1"/>
    <col min="4363" max="4608" width="9.33203125" style="107"/>
    <col min="4609" max="4609" width="18.5" style="107" customWidth="1"/>
    <col min="4610" max="4610" width="59.1640625" style="107" customWidth="1"/>
    <col min="4611" max="4611" width="23.5" style="107" customWidth="1"/>
    <col min="4612" max="4613" width="20.83203125" style="107" bestFit="1" customWidth="1"/>
    <col min="4614" max="4614" width="19.5" style="107" bestFit="1" customWidth="1"/>
    <col min="4615" max="4615" width="18" style="107" bestFit="1" customWidth="1"/>
    <col min="4616" max="4616" width="11" style="107" bestFit="1" customWidth="1"/>
    <col min="4617" max="4617" width="18" style="107" bestFit="1" customWidth="1"/>
    <col min="4618" max="4618" width="11" style="107" bestFit="1" customWidth="1"/>
    <col min="4619" max="4864" width="9.33203125" style="107"/>
    <col min="4865" max="4865" width="18.5" style="107" customWidth="1"/>
    <col min="4866" max="4866" width="59.1640625" style="107" customWidth="1"/>
    <col min="4867" max="4867" width="23.5" style="107" customWidth="1"/>
    <col min="4868" max="4869" width="20.83203125" style="107" bestFit="1" customWidth="1"/>
    <col min="4870" max="4870" width="19.5" style="107" bestFit="1" customWidth="1"/>
    <col min="4871" max="4871" width="18" style="107" bestFit="1" customWidth="1"/>
    <col min="4872" max="4872" width="11" style="107" bestFit="1" customWidth="1"/>
    <col min="4873" max="4873" width="18" style="107" bestFit="1" customWidth="1"/>
    <col min="4874" max="4874" width="11" style="107" bestFit="1" customWidth="1"/>
    <col min="4875" max="5120" width="9.33203125" style="107"/>
    <col min="5121" max="5121" width="18.5" style="107" customWidth="1"/>
    <col min="5122" max="5122" width="59.1640625" style="107" customWidth="1"/>
    <col min="5123" max="5123" width="23.5" style="107" customWidth="1"/>
    <col min="5124" max="5125" width="20.83203125" style="107" bestFit="1" customWidth="1"/>
    <col min="5126" max="5126" width="19.5" style="107" bestFit="1" customWidth="1"/>
    <col min="5127" max="5127" width="18" style="107" bestFit="1" customWidth="1"/>
    <col min="5128" max="5128" width="11" style="107" bestFit="1" customWidth="1"/>
    <col min="5129" max="5129" width="18" style="107" bestFit="1" customWidth="1"/>
    <col min="5130" max="5130" width="11" style="107" bestFit="1" customWidth="1"/>
    <col min="5131" max="5376" width="9.33203125" style="107"/>
    <col min="5377" max="5377" width="18.5" style="107" customWidth="1"/>
    <col min="5378" max="5378" width="59.1640625" style="107" customWidth="1"/>
    <col min="5379" max="5379" width="23.5" style="107" customWidth="1"/>
    <col min="5380" max="5381" width="20.83203125" style="107" bestFit="1" customWidth="1"/>
    <col min="5382" max="5382" width="19.5" style="107" bestFit="1" customWidth="1"/>
    <col min="5383" max="5383" width="18" style="107" bestFit="1" customWidth="1"/>
    <col min="5384" max="5384" width="11" style="107" bestFit="1" customWidth="1"/>
    <col min="5385" max="5385" width="18" style="107" bestFit="1" customWidth="1"/>
    <col min="5386" max="5386" width="11" style="107" bestFit="1" customWidth="1"/>
    <col min="5387" max="5632" width="9.33203125" style="107"/>
    <col min="5633" max="5633" width="18.5" style="107" customWidth="1"/>
    <col min="5634" max="5634" width="59.1640625" style="107" customWidth="1"/>
    <col min="5635" max="5635" width="23.5" style="107" customWidth="1"/>
    <col min="5636" max="5637" width="20.83203125" style="107" bestFit="1" customWidth="1"/>
    <col min="5638" max="5638" width="19.5" style="107" bestFit="1" customWidth="1"/>
    <col min="5639" max="5639" width="18" style="107" bestFit="1" customWidth="1"/>
    <col min="5640" max="5640" width="11" style="107" bestFit="1" customWidth="1"/>
    <col min="5641" max="5641" width="18" style="107" bestFit="1" customWidth="1"/>
    <col min="5642" max="5642" width="11" style="107" bestFit="1" customWidth="1"/>
    <col min="5643" max="5888" width="9.33203125" style="107"/>
    <col min="5889" max="5889" width="18.5" style="107" customWidth="1"/>
    <col min="5890" max="5890" width="59.1640625" style="107" customWidth="1"/>
    <col min="5891" max="5891" width="23.5" style="107" customWidth="1"/>
    <col min="5892" max="5893" width="20.83203125" style="107" bestFit="1" customWidth="1"/>
    <col min="5894" max="5894" width="19.5" style="107" bestFit="1" customWidth="1"/>
    <col min="5895" max="5895" width="18" style="107" bestFit="1" customWidth="1"/>
    <col min="5896" max="5896" width="11" style="107" bestFit="1" customWidth="1"/>
    <col min="5897" max="5897" width="18" style="107" bestFit="1" customWidth="1"/>
    <col min="5898" max="5898" width="11" style="107" bestFit="1" customWidth="1"/>
    <col min="5899" max="6144" width="9.33203125" style="107"/>
    <col min="6145" max="6145" width="18.5" style="107" customWidth="1"/>
    <col min="6146" max="6146" width="59.1640625" style="107" customWidth="1"/>
    <col min="6147" max="6147" width="23.5" style="107" customWidth="1"/>
    <col min="6148" max="6149" width="20.83203125" style="107" bestFit="1" customWidth="1"/>
    <col min="6150" max="6150" width="19.5" style="107" bestFit="1" customWidth="1"/>
    <col min="6151" max="6151" width="18" style="107" bestFit="1" customWidth="1"/>
    <col min="6152" max="6152" width="11" style="107" bestFit="1" customWidth="1"/>
    <col min="6153" max="6153" width="18" style="107" bestFit="1" customWidth="1"/>
    <col min="6154" max="6154" width="11" style="107" bestFit="1" customWidth="1"/>
    <col min="6155" max="6400" width="9.33203125" style="107"/>
    <col min="6401" max="6401" width="18.5" style="107" customWidth="1"/>
    <col min="6402" max="6402" width="59.1640625" style="107" customWidth="1"/>
    <col min="6403" max="6403" width="23.5" style="107" customWidth="1"/>
    <col min="6404" max="6405" width="20.83203125" style="107" bestFit="1" customWidth="1"/>
    <col min="6406" max="6406" width="19.5" style="107" bestFit="1" customWidth="1"/>
    <col min="6407" max="6407" width="18" style="107" bestFit="1" customWidth="1"/>
    <col min="6408" max="6408" width="11" style="107" bestFit="1" customWidth="1"/>
    <col min="6409" max="6409" width="18" style="107" bestFit="1" customWidth="1"/>
    <col min="6410" max="6410" width="11" style="107" bestFit="1" customWidth="1"/>
    <col min="6411" max="6656" width="9.33203125" style="107"/>
    <col min="6657" max="6657" width="18.5" style="107" customWidth="1"/>
    <col min="6658" max="6658" width="59.1640625" style="107" customWidth="1"/>
    <col min="6659" max="6659" width="23.5" style="107" customWidth="1"/>
    <col min="6660" max="6661" width="20.83203125" style="107" bestFit="1" customWidth="1"/>
    <col min="6662" max="6662" width="19.5" style="107" bestFit="1" customWidth="1"/>
    <col min="6663" max="6663" width="18" style="107" bestFit="1" customWidth="1"/>
    <col min="6664" max="6664" width="11" style="107" bestFit="1" customWidth="1"/>
    <col min="6665" max="6665" width="18" style="107" bestFit="1" customWidth="1"/>
    <col min="6666" max="6666" width="11" style="107" bestFit="1" customWidth="1"/>
    <col min="6667" max="6912" width="9.33203125" style="107"/>
    <col min="6913" max="6913" width="18.5" style="107" customWidth="1"/>
    <col min="6914" max="6914" width="59.1640625" style="107" customWidth="1"/>
    <col min="6915" max="6915" width="23.5" style="107" customWidth="1"/>
    <col min="6916" max="6917" width="20.83203125" style="107" bestFit="1" customWidth="1"/>
    <col min="6918" max="6918" width="19.5" style="107" bestFit="1" customWidth="1"/>
    <col min="6919" max="6919" width="18" style="107" bestFit="1" customWidth="1"/>
    <col min="6920" max="6920" width="11" style="107" bestFit="1" customWidth="1"/>
    <col min="6921" max="6921" width="18" style="107" bestFit="1" customWidth="1"/>
    <col min="6922" max="6922" width="11" style="107" bestFit="1" customWidth="1"/>
    <col min="6923" max="7168" width="9.33203125" style="107"/>
    <col min="7169" max="7169" width="18.5" style="107" customWidth="1"/>
    <col min="7170" max="7170" width="59.1640625" style="107" customWidth="1"/>
    <col min="7171" max="7171" width="23.5" style="107" customWidth="1"/>
    <col min="7172" max="7173" width="20.83203125" style="107" bestFit="1" customWidth="1"/>
    <col min="7174" max="7174" width="19.5" style="107" bestFit="1" customWidth="1"/>
    <col min="7175" max="7175" width="18" style="107" bestFit="1" customWidth="1"/>
    <col min="7176" max="7176" width="11" style="107" bestFit="1" customWidth="1"/>
    <col min="7177" max="7177" width="18" style="107" bestFit="1" customWidth="1"/>
    <col min="7178" max="7178" width="11" style="107" bestFit="1" customWidth="1"/>
    <col min="7179" max="7424" width="9.33203125" style="107"/>
    <col min="7425" max="7425" width="18.5" style="107" customWidth="1"/>
    <col min="7426" max="7426" width="59.1640625" style="107" customWidth="1"/>
    <col min="7427" max="7427" width="23.5" style="107" customWidth="1"/>
    <col min="7428" max="7429" width="20.83203125" style="107" bestFit="1" customWidth="1"/>
    <col min="7430" max="7430" width="19.5" style="107" bestFit="1" customWidth="1"/>
    <col min="7431" max="7431" width="18" style="107" bestFit="1" customWidth="1"/>
    <col min="7432" max="7432" width="11" style="107" bestFit="1" customWidth="1"/>
    <col min="7433" max="7433" width="18" style="107" bestFit="1" customWidth="1"/>
    <col min="7434" max="7434" width="11" style="107" bestFit="1" customWidth="1"/>
    <col min="7435" max="7680" width="9.33203125" style="107"/>
    <col min="7681" max="7681" width="18.5" style="107" customWidth="1"/>
    <col min="7682" max="7682" width="59.1640625" style="107" customWidth="1"/>
    <col min="7683" max="7683" width="23.5" style="107" customWidth="1"/>
    <col min="7684" max="7685" width="20.83203125" style="107" bestFit="1" customWidth="1"/>
    <col min="7686" max="7686" width="19.5" style="107" bestFit="1" customWidth="1"/>
    <col min="7687" max="7687" width="18" style="107" bestFit="1" customWidth="1"/>
    <col min="7688" max="7688" width="11" style="107" bestFit="1" customWidth="1"/>
    <col min="7689" max="7689" width="18" style="107" bestFit="1" customWidth="1"/>
    <col min="7690" max="7690" width="11" style="107" bestFit="1" customWidth="1"/>
    <col min="7691" max="7936" width="9.33203125" style="107"/>
    <col min="7937" max="7937" width="18.5" style="107" customWidth="1"/>
    <col min="7938" max="7938" width="59.1640625" style="107" customWidth="1"/>
    <col min="7939" max="7939" width="23.5" style="107" customWidth="1"/>
    <col min="7940" max="7941" width="20.83203125" style="107" bestFit="1" customWidth="1"/>
    <col min="7942" max="7942" width="19.5" style="107" bestFit="1" customWidth="1"/>
    <col min="7943" max="7943" width="18" style="107" bestFit="1" customWidth="1"/>
    <col min="7944" max="7944" width="11" style="107" bestFit="1" customWidth="1"/>
    <col min="7945" max="7945" width="18" style="107" bestFit="1" customWidth="1"/>
    <col min="7946" max="7946" width="11" style="107" bestFit="1" customWidth="1"/>
    <col min="7947" max="8192" width="9.33203125" style="107"/>
    <col min="8193" max="8193" width="18.5" style="107" customWidth="1"/>
    <col min="8194" max="8194" width="59.1640625" style="107" customWidth="1"/>
    <col min="8195" max="8195" width="23.5" style="107" customWidth="1"/>
    <col min="8196" max="8197" width="20.83203125" style="107" bestFit="1" customWidth="1"/>
    <col min="8198" max="8198" width="19.5" style="107" bestFit="1" customWidth="1"/>
    <col min="8199" max="8199" width="18" style="107" bestFit="1" customWidth="1"/>
    <col min="8200" max="8200" width="11" style="107" bestFit="1" customWidth="1"/>
    <col min="8201" max="8201" width="18" style="107" bestFit="1" customWidth="1"/>
    <col min="8202" max="8202" width="11" style="107" bestFit="1" customWidth="1"/>
    <col min="8203" max="8448" width="9.33203125" style="107"/>
    <col min="8449" max="8449" width="18.5" style="107" customWidth="1"/>
    <col min="8450" max="8450" width="59.1640625" style="107" customWidth="1"/>
    <col min="8451" max="8451" width="23.5" style="107" customWidth="1"/>
    <col min="8452" max="8453" width="20.83203125" style="107" bestFit="1" customWidth="1"/>
    <col min="8454" max="8454" width="19.5" style="107" bestFit="1" customWidth="1"/>
    <col min="8455" max="8455" width="18" style="107" bestFit="1" customWidth="1"/>
    <col min="8456" max="8456" width="11" style="107" bestFit="1" customWidth="1"/>
    <col min="8457" max="8457" width="18" style="107" bestFit="1" customWidth="1"/>
    <col min="8458" max="8458" width="11" style="107" bestFit="1" customWidth="1"/>
    <col min="8459" max="8704" width="9.33203125" style="107"/>
    <col min="8705" max="8705" width="18.5" style="107" customWidth="1"/>
    <col min="8706" max="8706" width="59.1640625" style="107" customWidth="1"/>
    <col min="8707" max="8707" width="23.5" style="107" customWidth="1"/>
    <col min="8708" max="8709" width="20.83203125" style="107" bestFit="1" customWidth="1"/>
    <col min="8710" max="8710" width="19.5" style="107" bestFit="1" customWidth="1"/>
    <col min="8711" max="8711" width="18" style="107" bestFit="1" customWidth="1"/>
    <col min="8712" max="8712" width="11" style="107" bestFit="1" customWidth="1"/>
    <col min="8713" max="8713" width="18" style="107" bestFit="1" customWidth="1"/>
    <col min="8714" max="8714" width="11" style="107" bestFit="1" customWidth="1"/>
    <col min="8715" max="8960" width="9.33203125" style="107"/>
    <col min="8961" max="8961" width="18.5" style="107" customWidth="1"/>
    <col min="8962" max="8962" width="59.1640625" style="107" customWidth="1"/>
    <col min="8963" max="8963" width="23.5" style="107" customWidth="1"/>
    <col min="8964" max="8965" width="20.83203125" style="107" bestFit="1" customWidth="1"/>
    <col min="8966" max="8966" width="19.5" style="107" bestFit="1" customWidth="1"/>
    <col min="8967" max="8967" width="18" style="107" bestFit="1" customWidth="1"/>
    <col min="8968" max="8968" width="11" style="107" bestFit="1" customWidth="1"/>
    <col min="8969" max="8969" width="18" style="107" bestFit="1" customWidth="1"/>
    <col min="8970" max="8970" width="11" style="107" bestFit="1" customWidth="1"/>
    <col min="8971" max="9216" width="9.33203125" style="107"/>
    <col min="9217" max="9217" width="18.5" style="107" customWidth="1"/>
    <col min="9218" max="9218" width="59.1640625" style="107" customWidth="1"/>
    <col min="9219" max="9219" width="23.5" style="107" customWidth="1"/>
    <col min="9220" max="9221" width="20.83203125" style="107" bestFit="1" customWidth="1"/>
    <col min="9222" max="9222" width="19.5" style="107" bestFit="1" customWidth="1"/>
    <col min="9223" max="9223" width="18" style="107" bestFit="1" customWidth="1"/>
    <col min="9224" max="9224" width="11" style="107" bestFit="1" customWidth="1"/>
    <col min="9225" max="9225" width="18" style="107" bestFit="1" customWidth="1"/>
    <col min="9226" max="9226" width="11" style="107" bestFit="1" customWidth="1"/>
    <col min="9227" max="9472" width="9.33203125" style="107"/>
    <col min="9473" max="9473" width="18.5" style="107" customWidth="1"/>
    <col min="9474" max="9474" width="59.1640625" style="107" customWidth="1"/>
    <col min="9475" max="9475" width="23.5" style="107" customWidth="1"/>
    <col min="9476" max="9477" width="20.83203125" style="107" bestFit="1" customWidth="1"/>
    <col min="9478" max="9478" width="19.5" style="107" bestFit="1" customWidth="1"/>
    <col min="9479" max="9479" width="18" style="107" bestFit="1" customWidth="1"/>
    <col min="9480" max="9480" width="11" style="107" bestFit="1" customWidth="1"/>
    <col min="9481" max="9481" width="18" style="107" bestFit="1" customWidth="1"/>
    <col min="9482" max="9482" width="11" style="107" bestFit="1" customWidth="1"/>
    <col min="9483" max="9728" width="9.33203125" style="107"/>
    <col min="9729" max="9729" width="18.5" style="107" customWidth="1"/>
    <col min="9730" max="9730" width="59.1640625" style="107" customWidth="1"/>
    <col min="9731" max="9731" width="23.5" style="107" customWidth="1"/>
    <col min="9732" max="9733" width="20.83203125" style="107" bestFit="1" customWidth="1"/>
    <col min="9734" max="9734" width="19.5" style="107" bestFit="1" customWidth="1"/>
    <col min="9735" max="9735" width="18" style="107" bestFit="1" customWidth="1"/>
    <col min="9736" max="9736" width="11" style="107" bestFit="1" customWidth="1"/>
    <col min="9737" max="9737" width="18" style="107" bestFit="1" customWidth="1"/>
    <col min="9738" max="9738" width="11" style="107" bestFit="1" customWidth="1"/>
    <col min="9739" max="9984" width="9.33203125" style="107"/>
    <col min="9985" max="9985" width="18.5" style="107" customWidth="1"/>
    <col min="9986" max="9986" width="59.1640625" style="107" customWidth="1"/>
    <col min="9987" max="9987" width="23.5" style="107" customWidth="1"/>
    <col min="9988" max="9989" width="20.83203125" style="107" bestFit="1" customWidth="1"/>
    <col min="9990" max="9990" width="19.5" style="107" bestFit="1" customWidth="1"/>
    <col min="9991" max="9991" width="18" style="107" bestFit="1" customWidth="1"/>
    <col min="9992" max="9992" width="11" style="107" bestFit="1" customWidth="1"/>
    <col min="9993" max="9993" width="18" style="107" bestFit="1" customWidth="1"/>
    <col min="9994" max="9994" width="11" style="107" bestFit="1" customWidth="1"/>
    <col min="9995" max="10240" width="9.33203125" style="107"/>
    <col min="10241" max="10241" width="18.5" style="107" customWidth="1"/>
    <col min="10242" max="10242" width="59.1640625" style="107" customWidth="1"/>
    <col min="10243" max="10243" width="23.5" style="107" customWidth="1"/>
    <col min="10244" max="10245" width="20.83203125" style="107" bestFit="1" customWidth="1"/>
    <col min="10246" max="10246" width="19.5" style="107" bestFit="1" customWidth="1"/>
    <col min="10247" max="10247" width="18" style="107" bestFit="1" customWidth="1"/>
    <col min="10248" max="10248" width="11" style="107" bestFit="1" customWidth="1"/>
    <col min="10249" max="10249" width="18" style="107" bestFit="1" customWidth="1"/>
    <col min="10250" max="10250" width="11" style="107" bestFit="1" customWidth="1"/>
    <col min="10251" max="10496" width="9.33203125" style="107"/>
    <col min="10497" max="10497" width="18.5" style="107" customWidth="1"/>
    <col min="10498" max="10498" width="59.1640625" style="107" customWidth="1"/>
    <col min="10499" max="10499" width="23.5" style="107" customWidth="1"/>
    <col min="10500" max="10501" width="20.83203125" style="107" bestFit="1" customWidth="1"/>
    <col min="10502" max="10502" width="19.5" style="107" bestFit="1" customWidth="1"/>
    <col min="10503" max="10503" width="18" style="107" bestFit="1" customWidth="1"/>
    <col min="10504" max="10504" width="11" style="107" bestFit="1" customWidth="1"/>
    <col min="10505" max="10505" width="18" style="107" bestFit="1" customWidth="1"/>
    <col min="10506" max="10506" width="11" style="107" bestFit="1" customWidth="1"/>
    <col min="10507" max="10752" width="9.33203125" style="107"/>
    <col min="10753" max="10753" width="18.5" style="107" customWidth="1"/>
    <col min="10754" max="10754" width="59.1640625" style="107" customWidth="1"/>
    <col min="10755" max="10755" width="23.5" style="107" customWidth="1"/>
    <col min="10756" max="10757" width="20.83203125" style="107" bestFit="1" customWidth="1"/>
    <col min="10758" max="10758" width="19.5" style="107" bestFit="1" customWidth="1"/>
    <col min="10759" max="10759" width="18" style="107" bestFit="1" customWidth="1"/>
    <col min="10760" max="10760" width="11" style="107" bestFit="1" customWidth="1"/>
    <col min="10761" max="10761" width="18" style="107" bestFit="1" customWidth="1"/>
    <col min="10762" max="10762" width="11" style="107" bestFit="1" customWidth="1"/>
    <col min="10763" max="11008" width="9.33203125" style="107"/>
    <col min="11009" max="11009" width="18.5" style="107" customWidth="1"/>
    <col min="11010" max="11010" width="59.1640625" style="107" customWidth="1"/>
    <col min="11011" max="11011" width="23.5" style="107" customWidth="1"/>
    <col min="11012" max="11013" width="20.83203125" style="107" bestFit="1" customWidth="1"/>
    <col min="11014" max="11014" width="19.5" style="107" bestFit="1" customWidth="1"/>
    <col min="11015" max="11015" width="18" style="107" bestFit="1" customWidth="1"/>
    <col min="11016" max="11016" width="11" style="107" bestFit="1" customWidth="1"/>
    <col min="11017" max="11017" width="18" style="107" bestFit="1" customWidth="1"/>
    <col min="11018" max="11018" width="11" style="107" bestFit="1" customWidth="1"/>
    <col min="11019" max="11264" width="9.33203125" style="107"/>
    <col min="11265" max="11265" width="18.5" style="107" customWidth="1"/>
    <col min="11266" max="11266" width="59.1640625" style="107" customWidth="1"/>
    <col min="11267" max="11267" width="23.5" style="107" customWidth="1"/>
    <col min="11268" max="11269" width="20.83203125" style="107" bestFit="1" customWidth="1"/>
    <col min="11270" max="11270" width="19.5" style="107" bestFit="1" customWidth="1"/>
    <col min="11271" max="11271" width="18" style="107" bestFit="1" customWidth="1"/>
    <col min="11272" max="11272" width="11" style="107" bestFit="1" customWidth="1"/>
    <col min="11273" max="11273" width="18" style="107" bestFit="1" customWidth="1"/>
    <col min="11274" max="11274" width="11" style="107" bestFit="1" customWidth="1"/>
    <col min="11275" max="11520" width="9.33203125" style="107"/>
    <col min="11521" max="11521" width="18.5" style="107" customWidth="1"/>
    <col min="11522" max="11522" width="59.1640625" style="107" customWidth="1"/>
    <col min="11523" max="11523" width="23.5" style="107" customWidth="1"/>
    <col min="11524" max="11525" width="20.83203125" style="107" bestFit="1" customWidth="1"/>
    <col min="11526" max="11526" width="19.5" style="107" bestFit="1" customWidth="1"/>
    <col min="11527" max="11527" width="18" style="107" bestFit="1" customWidth="1"/>
    <col min="11528" max="11528" width="11" style="107" bestFit="1" customWidth="1"/>
    <col min="11529" max="11529" width="18" style="107" bestFit="1" customWidth="1"/>
    <col min="11530" max="11530" width="11" style="107" bestFit="1" customWidth="1"/>
    <col min="11531" max="11776" width="9.33203125" style="107"/>
    <col min="11777" max="11777" width="18.5" style="107" customWidth="1"/>
    <col min="11778" max="11778" width="59.1640625" style="107" customWidth="1"/>
    <col min="11779" max="11779" width="23.5" style="107" customWidth="1"/>
    <col min="11780" max="11781" width="20.83203125" style="107" bestFit="1" customWidth="1"/>
    <col min="11782" max="11782" width="19.5" style="107" bestFit="1" customWidth="1"/>
    <col min="11783" max="11783" width="18" style="107" bestFit="1" customWidth="1"/>
    <col min="11784" max="11784" width="11" style="107" bestFit="1" customWidth="1"/>
    <col min="11785" max="11785" width="18" style="107" bestFit="1" customWidth="1"/>
    <col min="11786" max="11786" width="11" style="107" bestFit="1" customWidth="1"/>
    <col min="11787" max="12032" width="9.33203125" style="107"/>
    <col min="12033" max="12033" width="18.5" style="107" customWidth="1"/>
    <col min="12034" max="12034" width="59.1640625" style="107" customWidth="1"/>
    <col min="12035" max="12035" width="23.5" style="107" customWidth="1"/>
    <col min="12036" max="12037" width="20.83203125" style="107" bestFit="1" customWidth="1"/>
    <col min="12038" max="12038" width="19.5" style="107" bestFit="1" customWidth="1"/>
    <col min="12039" max="12039" width="18" style="107" bestFit="1" customWidth="1"/>
    <col min="12040" max="12040" width="11" style="107" bestFit="1" customWidth="1"/>
    <col min="12041" max="12041" width="18" style="107" bestFit="1" customWidth="1"/>
    <col min="12042" max="12042" width="11" style="107" bestFit="1" customWidth="1"/>
    <col min="12043" max="12288" width="9.33203125" style="107"/>
    <col min="12289" max="12289" width="18.5" style="107" customWidth="1"/>
    <col min="12290" max="12290" width="59.1640625" style="107" customWidth="1"/>
    <col min="12291" max="12291" width="23.5" style="107" customWidth="1"/>
    <col min="12292" max="12293" width="20.83203125" style="107" bestFit="1" customWidth="1"/>
    <col min="12294" max="12294" width="19.5" style="107" bestFit="1" customWidth="1"/>
    <col min="12295" max="12295" width="18" style="107" bestFit="1" customWidth="1"/>
    <col min="12296" max="12296" width="11" style="107" bestFit="1" customWidth="1"/>
    <col min="12297" max="12297" width="18" style="107" bestFit="1" customWidth="1"/>
    <col min="12298" max="12298" width="11" style="107" bestFit="1" customWidth="1"/>
    <col min="12299" max="12544" width="9.33203125" style="107"/>
    <col min="12545" max="12545" width="18.5" style="107" customWidth="1"/>
    <col min="12546" max="12546" width="59.1640625" style="107" customWidth="1"/>
    <col min="12547" max="12547" width="23.5" style="107" customWidth="1"/>
    <col min="12548" max="12549" width="20.83203125" style="107" bestFit="1" customWidth="1"/>
    <col min="12550" max="12550" width="19.5" style="107" bestFit="1" customWidth="1"/>
    <col min="12551" max="12551" width="18" style="107" bestFit="1" customWidth="1"/>
    <col min="12552" max="12552" width="11" style="107" bestFit="1" customWidth="1"/>
    <col min="12553" max="12553" width="18" style="107" bestFit="1" customWidth="1"/>
    <col min="12554" max="12554" width="11" style="107" bestFit="1" customWidth="1"/>
    <col min="12555" max="12800" width="9.33203125" style="107"/>
    <col min="12801" max="12801" width="18.5" style="107" customWidth="1"/>
    <col min="12802" max="12802" width="59.1640625" style="107" customWidth="1"/>
    <col min="12803" max="12803" width="23.5" style="107" customWidth="1"/>
    <col min="12804" max="12805" width="20.83203125" style="107" bestFit="1" customWidth="1"/>
    <col min="12806" max="12806" width="19.5" style="107" bestFit="1" customWidth="1"/>
    <col min="12807" max="12807" width="18" style="107" bestFit="1" customWidth="1"/>
    <col min="12808" max="12808" width="11" style="107" bestFit="1" customWidth="1"/>
    <col min="12809" max="12809" width="18" style="107" bestFit="1" customWidth="1"/>
    <col min="12810" max="12810" width="11" style="107" bestFit="1" customWidth="1"/>
    <col min="12811" max="13056" width="9.33203125" style="107"/>
    <col min="13057" max="13057" width="18.5" style="107" customWidth="1"/>
    <col min="13058" max="13058" width="59.1640625" style="107" customWidth="1"/>
    <col min="13059" max="13059" width="23.5" style="107" customWidth="1"/>
    <col min="13060" max="13061" width="20.83203125" style="107" bestFit="1" customWidth="1"/>
    <col min="13062" max="13062" width="19.5" style="107" bestFit="1" customWidth="1"/>
    <col min="13063" max="13063" width="18" style="107" bestFit="1" customWidth="1"/>
    <col min="13064" max="13064" width="11" style="107" bestFit="1" customWidth="1"/>
    <col min="13065" max="13065" width="18" style="107" bestFit="1" customWidth="1"/>
    <col min="13066" max="13066" width="11" style="107" bestFit="1" customWidth="1"/>
    <col min="13067" max="13312" width="9.33203125" style="107"/>
    <col min="13313" max="13313" width="18.5" style="107" customWidth="1"/>
    <col min="13314" max="13314" width="59.1640625" style="107" customWidth="1"/>
    <col min="13315" max="13315" width="23.5" style="107" customWidth="1"/>
    <col min="13316" max="13317" width="20.83203125" style="107" bestFit="1" customWidth="1"/>
    <col min="13318" max="13318" width="19.5" style="107" bestFit="1" customWidth="1"/>
    <col min="13319" max="13319" width="18" style="107" bestFit="1" customWidth="1"/>
    <col min="13320" max="13320" width="11" style="107" bestFit="1" customWidth="1"/>
    <col min="13321" max="13321" width="18" style="107" bestFit="1" customWidth="1"/>
    <col min="13322" max="13322" width="11" style="107" bestFit="1" customWidth="1"/>
    <col min="13323" max="13568" width="9.33203125" style="107"/>
    <col min="13569" max="13569" width="18.5" style="107" customWidth="1"/>
    <col min="13570" max="13570" width="59.1640625" style="107" customWidth="1"/>
    <col min="13571" max="13571" width="23.5" style="107" customWidth="1"/>
    <col min="13572" max="13573" width="20.83203125" style="107" bestFit="1" customWidth="1"/>
    <col min="13574" max="13574" width="19.5" style="107" bestFit="1" customWidth="1"/>
    <col min="13575" max="13575" width="18" style="107" bestFit="1" customWidth="1"/>
    <col min="13576" max="13576" width="11" style="107" bestFit="1" customWidth="1"/>
    <col min="13577" max="13577" width="18" style="107" bestFit="1" customWidth="1"/>
    <col min="13578" max="13578" width="11" style="107" bestFit="1" customWidth="1"/>
    <col min="13579" max="13824" width="9.33203125" style="107"/>
    <col min="13825" max="13825" width="18.5" style="107" customWidth="1"/>
    <col min="13826" max="13826" width="59.1640625" style="107" customWidth="1"/>
    <col min="13827" max="13827" width="23.5" style="107" customWidth="1"/>
    <col min="13828" max="13829" width="20.83203125" style="107" bestFit="1" customWidth="1"/>
    <col min="13830" max="13830" width="19.5" style="107" bestFit="1" customWidth="1"/>
    <col min="13831" max="13831" width="18" style="107" bestFit="1" customWidth="1"/>
    <col min="13832" max="13832" width="11" style="107" bestFit="1" customWidth="1"/>
    <col min="13833" max="13833" width="18" style="107" bestFit="1" customWidth="1"/>
    <col min="13834" max="13834" width="11" style="107" bestFit="1" customWidth="1"/>
    <col min="13835" max="14080" width="9.33203125" style="107"/>
    <col min="14081" max="14081" width="18.5" style="107" customWidth="1"/>
    <col min="14082" max="14082" width="59.1640625" style="107" customWidth="1"/>
    <col min="14083" max="14083" width="23.5" style="107" customWidth="1"/>
    <col min="14084" max="14085" width="20.83203125" style="107" bestFit="1" customWidth="1"/>
    <col min="14086" max="14086" width="19.5" style="107" bestFit="1" customWidth="1"/>
    <col min="14087" max="14087" width="18" style="107" bestFit="1" customWidth="1"/>
    <col min="14088" max="14088" width="11" style="107" bestFit="1" customWidth="1"/>
    <col min="14089" max="14089" width="18" style="107" bestFit="1" customWidth="1"/>
    <col min="14090" max="14090" width="11" style="107" bestFit="1" customWidth="1"/>
    <col min="14091" max="14336" width="9.33203125" style="107"/>
    <col min="14337" max="14337" width="18.5" style="107" customWidth="1"/>
    <col min="14338" max="14338" width="59.1640625" style="107" customWidth="1"/>
    <col min="14339" max="14339" width="23.5" style="107" customWidth="1"/>
    <col min="14340" max="14341" width="20.83203125" style="107" bestFit="1" customWidth="1"/>
    <col min="14342" max="14342" width="19.5" style="107" bestFit="1" customWidth="1"/>
    <col min="14343" max="14343" width="18" style="107" bestFit="1" customWidth="1"/>
    <col min="14344" max="14344" width="11" style="107" bestFit="1" customWidth="1"/>
    <col min="14345" max="14345" width="18" style="107" bestFit="1" customWidth="1"/>
    <col min="14346" max="14346" width="11" style="107" bestFit="1" customWidth="1"/>
    <col min="14347" max="14592" width="9.33203125" style="107"/>
    <col min="14593" max="14593" width="18.5" style="107" customWidth="1"/>
    <col min="14594" max="14594" width="59.1640625" style="107" customWidth="1"/>
    <col min="14595" max="14595" width="23.5" style="107" customWidth="1"/>
    <col min="14596" max="14597" width="20.83203125" style="107" bestFit="1" customWidth="1"/>
    <col min="14598" max="14598" width="19.5" style="107" bestFit="1" customWidth="1"/>
    <col min="14599" max="14599" width="18" style="107" bestFit="1" customWidth="1"/>
    <col min="14600" max="14600" width="11" style="107" bestFit="1" customWidth="1"/>
    <col min="14601" max="14601" width="18" style="107" bestFit="1" customWidth="1"/>
    <col min="14602" max="14602" width="11" style="107" bestFit="1" customWidth="1"/>
    <col min="14603" max="14848" width="9.33203125" style="107"/>
    <col min="14849" max="14849" width="18.5" style="107" customWidth="1"/>
    <col min="14850" max="14850" width="59.1640625" style="107" customWidth="1"/>
    <col min="14851" max="14851" width="23.5" style="107" customWidth="1"/>
    <col min="14852" max="14853" width="20.83203125" style="107" bestFit="1" customWidth="1"/>
    <col min="14854" max="14854" width="19.5" style="107" bestFit="1" customWidth="1"/>
    <col min="14855" max="14855" width="18" style="107" bestFit="1" customWidth="1"/>
    <col min="14856" max="14856" width="11" style="107" bestFit="1" customWidth="1"/>
    <col min="14857" max="14857" width="18" style="107" bestFit="1" customWidth="1"/>
    <col min="14858" max="14858" width="11" style="107" bestFit="1" customWidth="1"/>
    <col min="14859" max="15104" width="9.33203125" style="107"/>
    <col min="15105" max="15105" width="18.5" style="107" customWidth="1"/>
    <col min="15106" max="15106" width="59.1640625" style="107" customWidth="1"/>
    <col min="15107" max="15107" width="23.5" style="107" customWidth="1"/>
    <col min="15108" max="15109" width="20.83203125" style="107" bestFit="1" customWidth="1"/>
    <col min="15110" max="15110" width="19.5" style="107" bestFit="1" customWidth="1"/>
    <col min="15111" max="15111" width="18" style="107" bestFit="1" customWidth="1"/>
    <col min="15112" max="15112" width="11" style="107" bestFit="1" customWidth="1"/>
    <col min="15113" max="15113" width="18" style="107" bestFit="1" customWidth="1"/>
    <col min="15114" max="15114" width="11" style="107" bestFit="1" customWidth="1"/>
    <col min="15115" max="15360" width="9.33203125" style="107"/>
    <col min="15361" max="15361" width="18.5" style="107" customWidth="1"/>
    <col min="15362" max="15362" width="59.1640625" style="107" customWidth="1"/>
    <col min="15363" max="15363" width="23.5" style="107" customWidth="1"/>
    <col min="15364" max="15365" width="20.83203125" style="107" bestFit="1" customWidth="1"/>
    <col min="15366" max="15366" width="19.5" style="107" bestFit="1" customWidth="1"/>
    <col min="15367" max="15367" width="18" style="107" bestFit="1" customWidth="1"/>
    <col min="15368" max="15368" width="11" style="107" bestFit="1" customWidth="1"/>
    <col min="15369" max="15369" width="18" style="107" bestFit="1" customWidth="1"/>
    <col min="15370" max="15370" width="11" style="107" bestFit="1" customWidth="1"/>
    <col min="15371" max="15616" width="9.33203125" style="107"/>
    <col min="15617" max="15617" width="18.5" style="107" customWidth="1"/>
    <col min="15618" max="15618" width="59.1640625" style="107" customWidth="1"/>
    <col min="15619" max="15619" width="23.5" style="107" customWidth="1"/>
    <col min="15620" max="15621" width="20.83203125" style="107" bestFit="1" customWidth="1"/>
    <col min="15622" max="15622" width="19.5" style="107" bestFit="1" customWidth="1"/>
    <col min="15623" max="15623" width="18" style="107" bestFit="1" customWidth="1"/>
    <col min="15624" max="15624" width="11" style="107" bestFit="1" customWidth="1"/>
    <col min="15625" max="15625" width="18" style="107" bestFit="1" customWidth="1"/>
    <col min="15626" max="15626" width="11" style="107" bestFit="1" customWidth="1"/>
    <col min="15627" max="15872" width="9.33203125" style="107"/>
    <col min="15873" max="15873" width="18.5" style="107" customWidth="1"/>
    <col min="15874" max="15874" width="59.1640625" style="107" customWidth="1"/>
    <col min="15875" max="15875" width="23.5" style="107" customWidth="1"/>
    <col min="15876" max="15877" width="20.83203125" style="107" bestFit="1" customWidth="1"/>
    <col min="15878" max="15878" width="19.5" style="107" bestFit="1" customWidth="1"/>
    <col min="15879" max="15879" width="18" style="107" bestFit="1" customWidth="1"/>
    <col min="15880" max="15880" width="11" style="107" bestFit="1" customWidth="1"/>
    <col min="15881" max="15881" width="18" style="107" bestFit="1" customWidth="1"/>
    <col min="15882" max="15882" width="11" style="107" bestFit="1" customWidth="1"/>
    <col min="15883" max="16128" width="9.33203125" style="107"/>
    <col min="16129" max="16129" width="18.5" style="107" customWidth="1"/>
    <col min="16130" max="16130" width="59.1640625" style="107" customWidth="1"/>
    <col min="16131" max="16131" width="23.5" style="107" customWidth="1"/>
    <col min="16132" max="16133" width="20.83203125" style="107" bestFit="1" customWidth="1"/>
    <col min="16134" max="16134" width="19.5" style="107" bestFit="1" customWidth="1"/>
    <col min="16135" max="16135" width="18" style="107" bestFit="1" customWidth="1"/>
    <col min="16136" max="16136" width="11" style="107" bestFit="1" customWidth="1"/>
    <col min="16137" max="16137" width="18" style="107" bestFit="1" customWidth="1"/>
    <col min="16138" max="16138" width="11" style="107" bestFit="1" customWidth="1"/>
    <col min="16139" max="16384" width="9.33203125" style="107"/>
  </cols>
  <sheetData>
    <row r="1" spans="1:15" ht="20.25" hidden="1" customHeight="1">
      <c r="A1" s="55"/>
      <c r="B1" s="55"/>
      <c r="C1" s="55"/>
      <c r="D1" s="55"/>
      <c r="E1" s="55"/>
      <c r="F1" s="55"/>
      <c r="G1" s="55"/>
      <c r="H1" s="55"/>
      <c r="I1" s="55"/>
    </row>
    <row r="2" spans="1:15" ht="15.75" hidden="1">
      <c r="A2" s="170"/>
      <c r="B2" s="170"/>
      <c r="C2" s="170"/>
      <c r="D2" s="170"/>
      <c r="E2" s="170"/>
      <c r="F2" s="170"/>
      <c r="G2" s="170"/>
      <c r="H2" s="170"/>
      <c r="I2" s="170"/>
    </row>
    <row r="3" spans="1:15" ht="18" hidden="1">
      <c r="A3" s="55"/>
      <c r="B3" s="55"/>
      <c r="C3" s="55"/>
      <c r="D3" s="55"/>
      <c r="E3" s="55"/>
      <c r="F3" s="55"/>
      <c r="G3" s="59"/>
      <c r="H3" s="59"/>
      <c r="I3" s="59"/>
    </row>
    <row r="4" spans="1:15" ht="15.75" customHeight="1">
      <c r="A4" s="170" t="s">
        <v>211</v>
      </c>
      <c r="B4" s="170"/>
      <c r="C4" s="170"/>
      <c r="D4" s="170"/>
      <c r="E4" s="170"/>
      <c r="F4" s="170"/>
      <c r="G4" s="109"/>
      <c r="H4" s="109"/>
      <c r="I4" s="109"/>
    </row>
    <row r="5" spans="1:15" ht="15.75" customHeight="1">
      <c r="A5" s="170" t="s">
        <v>212</v>
      </c>
      <c r="B5" s="170"/>
      <c r="C5" s="170"/>
      <c r="D5" s="170"/>
      <c r="E5" s="170"/>
      <c r="F5" s="170"/>
      <c r="G5" s="109"/>
      <c r="H5" s="109"/>
      <c r="I5" s="109"/>
    </row>
    <row r="6" spans="1:15" ht="18">
      <c r="A6" s="55"/>
      <c r="B6" s="55"/>
      <c r="C6" s="55"/>
      <c r="D6" s="55"/>
      <c r="E6" s="55"/>
      <c r="F6" s="55"/>
      <c r="G6" s="59"/>
      <c r="H6" s="59"/>
      <c r="I6" s="59"/>
    </row>
    <row r="7" spans="1:15" s="111" customFormat="1" ht="42.75">
      <c r="A7" s="171" t="s">
        <v>10</v>
      </c>
      <c r="B7" s="171"/>
      <c r="C7" s="128" t="str">
        <f>UPPER(C10)</f>
        <v>IZVORNI PLAN ILI REBALANS 
2025.</v>
      </c>
      <c r="D7" s="128" t="str">
        <f>UPPER(D10)</f>
        <v>TEKUĆI PLAN 
2025.</v>
      </c>
      <c r="E7" s="128" t="str">
        <f>UPPER(E10)</f>
        <v>OSTVARENJE/IZVRŠENJE 
01.2025. - 06.2025.</v>
      </c>
      <c r="F7" s="128" t="s">
        <v>213</v>
      </c>
    </row>
    <row r="8" spans="1:15" s="114" customFormat="1" ht="12.75" customHeight="1">
      <c r="A8" s="172">
        <v>1</v>
      </c>
      <c r="B8" s="172"/>
      <c r="C8" s="113">
        <v>2</v>
      </c>
      <c r="D8" s="113">
        <v>3</v>
      </c>
      <c r="E8" s="113">
        <v>4.3333333333333304</v>
      </c>
      <c r="F8" s="113">
        <v>5.0833333333333304</v>
      </c>
      <c r="G8" s="115"/>
      <c r="H8" s="115"/>
      <c r="I8" s="115"/>
      <c r="J8" s="115"/>
    </row>
    <row r="9" spans="1:15" s="114" customFormat="1" hidden="1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29"/>
      <c r="L9" s="129"/>
      <c r="M9" s="129"/>
      <c r="N9" s="129"/>
      <c r="O9" s="129"/>
    </row>
    <row r="10" spans="1:15" ht="38.25" hidden="1">
      <c r="A10" s="130" t="s">
        <v>5</v>
      </c>
      <c r="B10" s="130" t="s">
        <v>5</v>
      </c>
      <c r="C10" s="69" t="s">
        <v>41</v>
      </c>
      <c r="D10" s="69" t="s">
        <v>40</v>
      </c>
      <c r="E10" s="69" t="s">
        <v>49</v>
      </c>
      <c r="F10" s="69" t="s">
        <v>37</v>
      </c>
      <c r="G10" s="115"/>
      <c r="H10" s="115"/>
      <c r="I10" s="115"/>
      <c r="J10" s="115"/>
      <c r="K10" s="119"/>
      <c r="L10" s="119"/>
      <c r="M10" s="119"/>
      <c r="N10" s="119"/>
      <c r="O10" s="119"/>
    </row>
    <row r="11" spans="1:15" hidden="1">
      <c r="A11" s="130" t="s">
        <v>214</v>
      </c>
      <c r="B11" s="130" t="s">
        <v>5</v>
      </c>
      <c r="C11" s="131" t="s">
        <v>6</v>
      </c>
      <c r="D11" s="131" t="s">
        <v>6</v>
      </c>
      <c r="E11" s="131" t="s">
        <v>6</v>
      </c>
      <c r="F11" s="131" t="s">
        <v>5</v>
      </c>
      <c r="G11" s="115"/>
      <c r="H11" s="115"/>
      <c r="I11" s="115"/>
      <c r="J11" s="115"/>
      <c r="K11" s="119"/>
      <c r="L11" s="119"/>
      <c r="M11" s="119"/>
      <c r="N11" s="119"/>
      <c r="O11" s="119"/>
    </row>
    <row r="12" spans="1:15" hidden="1">
      <c r="A12" s="132" t="s">
        <v>82</v>
      </c>
      <c r="B12" s="132" t="s">
        <v>5</v>
      </c>
      <c r="C12" s="100">
        <v>26270206</v>
      </c>
      <c r="D12" s="100">
        <v>26270206</v>
      </c>
      <c r="E12" s="99">
        <v>10115846.1</v>
      </c>
      <c r="F12" s="99">
        <v>38.506915781322803</v>
      </c>
      <c r="G12" s="115"/>
      <c r="H12" s="115"/>
      <c r="I12" s="115"/>
      <c r="J12" s="115"/>
      <c r="K12" s="119"/>
      <c r="L12" s="119"/>
      <c r="M12" s="119"/>
      <c r="N12" s="119"/>
      <c r="O12" s="119"/>
    </row>
    <row r="13" spans="1:15">
      <c r="A13" s="73" t="s">
        <v>215</v>
      </c>
      <c r="B13" s="101" t="s">
        <v>216</v>
      </c>
      <c r="C13" s="133">
        <v>26270206</v>
      </c>
      <c r="D13" s="133">
        <v>26270206</v>
      </c>
      <c r="E13" s="134">
        <v>10115846.1</v>
      </c>
      <c r="F13" s="134">
        <v>38.506915781322803</v>
      </c>
      <c r="G13" s="127"/>
      <c r="H13" s="127"/>
      <c r="I13" s="127"/>
      <c r="J13" s="127"/>
      <c r="K13" s="120"/>
      <c r="L13" s="120"/>
      <c r="M13" s="120"/>
      <c r="N13" s="120"/>
      <c r="O13" s="120"/>
    </row>
    <row r="14" spans="1:15">
      <c r="A14" s="77" t="s">
        <v>217</v>
      </c>
      <c r="B14" s="104" t="s">
        <v>218</v>
      </c>
      <c r="C14" s="79">
        <v>24810778</v>
      </c>
      <c r="D14" s="79">
        <v>24810778</v>
      </c>
      <c r="E14" s="78">
        <v>10014751.310000001</v>
      </c>
      <c r="F14" s="78">
        <v>40.364519443928799</v>
      </c>
      <c r="G14" s="119"/>
      <c r="H14" s="119"/>
      <c r="I14" s="119"/>
      <c r="J14" s="119"/>
      <c r="K14" s="119"/>
      <c r="L14" s="119"/>
      <c r="M14" s="119"/>
      <c r="N14" s="119"/>
      <c r="O14" s="119"/>
    </row>
    <row r="15" spans="1:15">
      <c r="A15" s="77" t="s">
        <v>219</v>
      </c>
      <c r="B15" s="104" t="s">
        <v>220</v>
      </c>
      <c r="C15" s="79">
        <v>244526</v>
      </c>
      <c r="D15" s="79">
        <v>244526</v>
      </c>
      <c r="E15" s="78">
        <v>12592.44</v>
      </c>
      <c r="F15" s="78">
        <v>5.1497345885509098</v>
      </c>
      <c r="G15" s="119"/>
      <c r="H15" s="119"/>
      <c r="I15" s="119"/>
      <c r="J15" s="119"/>
      <c r="K15" s="119"/>
      <c r="L15" s="119"/>
      <c r="M15" s="119"/>
      <c r="N15" s="119"/>
      <c r="O15" s="119"/>
    </row>
    <row r="16" spans="1:15">
      <c r="A16" s="77" t="s">
        <v>83</v>
      </c>
      <c r="B16" s="104" t="s">
        <v>221</v>
      </c>
      <c r="C16" s="79">
        <v>143410</v>
      </c>
      <c r="D16" s="79">
        <v>143410</v>
      </c>
      <c r="E16" s="78">
        <v>14617.28</v>
      </c>
      <c r="F16" s="78">
        <v>10.1926504427864</v>
      </c>
      <c r="G16" s="119"/>
      <c r="H16" s="119"/>
      <c r="I16" s="119"/>
      <c r="J16" s="119"/>
      <c r="K16" s="119"/>
      <c r="L16" s="119"/>
      <c r="M16" s="119"/>
      <c r="N16" s="119"/>
      <c r="O16" s="119"/>
    </row>
    <row r="17" spans="1:15">
      <c r="A17" s="77" t="s">
        <v>222</v>
      </c>
      <c r="B17" s="104" t="s">
        <v>223</v>
      </c>
      <c r="C17" s="79">
        <v>372072</v>
      </c>
      <c r="D17" s="79">
        <v>372072</v>
      </c>
      <c r="E17" s="78">
        <v>49435.68</v>
      </c>
      <c r="F17" s="78">
        <v>13.2865896923176</v>
      </c>
      <c r="G17" s="119"/>
      <c r="H17" s="119"/>
      <c r="I17" s="119"/>
      <c r="J17" s="119"/>
      <c r="K17" s="119"/>
      <c r="L17" s="119"/>
      <c r="M17" s="119"/>
      <c r="N17" s="119"/>
      <c r="O17" s="119"/>
    </row>
    <row r="18" spans="1:15">
      <c r="A18" s="77" t="s">
        <v>224</v>
      </c>
      <c r="B18" s="104" t="s">
        <v>225</v>
      </c>
      <c r="C18" s="79">
        <v>513270</v>
      </c>
      <c r="D18" s="79">
        <v>513270</v>
      </c>
      <c r="E18" s="78">
        <v>24449.39</v>
      </c>
      <c r="F18" s="78">
        <v>4.76345588092037</v>
      </c>
      <c r="G18" s="119"/>
      <c r="H18" s="119"/>
      <c r="I18" s="119"/>
      <c r="J18" s="119"/>
      <c r="K18" s="119"/>
      <c r="L18" s="119"/>
      <c r="M18" s="119"/>
      <c r="N18" s="119"/>
      <c r="O18" s="119"/>
    </row>
    <row r="19" spans="1:15">
      <c r="A19" s="77" t="s">
        <v>226</v>
      </c>
      <c r="B19" s="104" t="s">
        <v>227</v>
      </c>
      <c r="C19" s="79">
        <v>186150</v>
      </c>
      <c r="D19" s="79">
        <v>186150</v>
      </c>
      <c r="E19" s="82"/>
      <c r="F19" s="82"/>
      <c r="G19" s="119"/>
      <c r="H19" s="119"/>
      <c r="I19" s="119"/>
      <c r="J19" s="119"/>
      <c r="K19" s="119"/>
      <c r="L19" s="119"/>
      <c r="M19" s="119"/>
      <c r="N19" s="119"/>
      <c r="O19" s="119"/>
    </row>
    <row r="20" spans="1:15" s="90" customFormat="1" ht="25.5">
      <c r="A20" s="121" t="s">
        <v>228</v>
      </c>
      <c r="B20" s="126" t="s">
        <v>229</v>
      </c>
      <c r="C20" s="133">
        <v>26270206</v>
      </c>
      <c r="D20" s="133">
        <v>26270206</v>
      </c>
      <c r="E20" s="134">
        <v>10115846.1</v>
      </c>
      <c r="F20" s="134">
        <v>38.506915781322803</v>
      </c>
      <c r="G20" s="103"/>
      <c r="H20" s="103"/>
      <c r="I20" s="103"/>
      <c r="J20" s="103"/>
      <c r="K20" s="103"/>
    </row>
    <row r="21" spans="1:15" s="90" customFormat="1">
      <c r="A21" s="135" t="s">
        <v>230</v>
      </c>
      <c r="B21" s="136" t="s">
        <v>231</v>
      </c>
      <c r="C21" s="133">
        <v>26270206</v>
      </c>
      <c r="D21" s="133">
        <v>26270206</v>
      </c>
      <c r="E21" s="134">
        <v>10115846.1</v>
      </c>
      <c r="F21" s="134">
        <v>38.506915781322803</v>
      </c>
      <c r="G21" s="103"/>
      <c r="H21" s="103"/>
      <c r="I21" s="103"/>
      <c r="J21" s="103"/>
      <c r="K21" s="103"/>
    </row>
    <row r="22" spans="1:15" s="90" customFormat="1">
      <c r="A22" s="137" t="s">
        <v>232</v>
      </c>
      <c r="B22" s="138" t="s">
        <v>233</v>
      </c>
      <c r="C22" s="133">
        <v>19400627</v>
      </c>
      <c r="D22" s="133">
        <v>19400627</v>
      </c>
      <c r="E22" s="134">
        <v>8676781.5199999996</v>
      </c>
      <c r="F22" s="134">
        <v>44.724232469393897</v>
      </c>
      <c r="G22" s="103"/>
      <c r="H22" s="103"/>
      <c r="I22" s="103"/>
      <c r="J22" s="103"/>
      <c r="K22" s="103"/>
    </row>
    <row r="23" spans="1:15" s="90" customFormat="1">
      <c r="A23" s="92" t="s">
        <v>217</v>
      </c>
      <c r="B23" s="91" t="s">
        <v>218</v>
      </c>
      <c r="C23" s="100">
        <v>19330789</v>
      </c>
      <c r="D23" s="100">
        <v>19330789</v>
      </c>
      <c r="E23" s="99">
        <v>8665756.6899999995</v>
      </c>
      <c r="F23" s="99">
        <v>44.8287790529399</v>
      </c>
      <c r="G23" s="89"/>
      <c r="H23" s="89"/>
      <c r="I23" s="89"/>
      <c r="J23" s="89"/>
      <c r="K23" s="89"/>
    </row>
    <row r="24" spans="1:15" s="90" customFormat="1">
      <c r="A24" s="139" t="s">
        <v>83</v>
      </c>
      <c r="B24" s="91" t="s">
        <v>84</v>
      </c>
      <c r="C24" s="100">
        <v>16770781</v>
      </c>
      <c r="D24" s="100">
        <v>16770781</v>
      </c>
      <c r="E24" s="99">
        <v>7833447.71</v>
      </c>
      <c r="F24" s="99">
        <v>46.708902286661498</v>
      </c>
      <c r="G24" s="89"/>
      <c r="H24" s="89"/>
      <c r="I24" s="89"/>
      <c r="J24" s="89"/>
      <c r="K24" s="89"/>
    </row>
    <row r="25" spans="1:15" s="90" customFormat="1">
      <c r="A25" s="140" t="s">
        <v>87</v>
      </c>
      <c r="B25" s="91" t="s">
        <v>88</v>
      </c>
      <c r="C25" s="82"/>
      <c r="D25" s="82"/>
      <c r="E25" s="78">
        <v>6424913.8700000001</v>
      </c>
      <c r="F25" s="82"/>
      <c r="G25" s="89"/>
      <c r="H25" s="89"/>
      <c r="I25" s="89"/>
      <c r="J25" s="89"/>
      <c r="K25" s="89"/>
    </row>
    <row r="26" spans="1:15" s="90" customFormat="1">
      <c r="A26" s="140" t="s">
        <v>89</v>
      </c>
      <c r="B26" s="91" t="s">
        <v>90</v>
      </c>
      <c r="C26" s="82"/>
      <c r="D26" s="82"/>
      <c r="E26" s="78">
        <v>54507.17</v>
      </c>
      <c r="F26" s="82"/>
      <c r="G26" s="89"/>
      <c r="H26" s="89"/>
      <c r="I26" s="89"/>
      <c r="J26" s="89"/>
      <c r="K26" s="89"/>
    </row>
    <row r="27" spans="1:15" s="90" customFormat="1">
      <c r="A27" s="140" t="s">
        <v>93</v>
      </c>
      <c r="B27" s="91" t="s">
        <v>92</v>
      </c>
      <c r="C27" s="82"/>
      <c r="D27" s="82"/>
      <c r="E27" s="78">
        <v>291708.03000000003</v>
      </c>
      <c r="F27" s="82"/>
      <c r="G27" s="89"/>
      <c r="H27" s="89"/>
      <c r="I27" s="89"/>
      <c r="J27" s="89"/>
      <c r="K27" s="89"/>
    </row>
    <row r="28" spans="1:15" s="90" customFormat="1">
      <c r="A28" s="140" t="s">
        <v>96</v>
      </c>
      <c r="B28" s="91" t="s">
        <v>97</v>
      </c>
      <c r="C28" s="82"/>
      <c r="D28" s="82"/>
      <c r="E28" s="78">
        <v>1062318.6399999999</v>
      </c>
      <c r="F28" s="82"/>
      <c r="G28" s="89"/>
      <c r="H28" s="89"/>
      <c r="I28" s="89"/>
      <c r="J28" s="89"/>
      <c r="K28" s="89"/>
    </row>
    <row r="29" spans="1:15" s="90" customFormat="1">
      <c r="A29" s="139" t="s">
        <v>98</v>
      </c>
      <c r="B29" s="91" t="s">
        <v>99</v>
      </c>
      <c r="C29" s="100">
        <v>2492983</v>
      </c>
      <c r="D29" s="100">
        <v>2492983</v>
      </c>
      <c r="E29" s="99">
        <v>820059.98</v>
      </c>
      <c r="F29" s="99">
        <v>32.894728122895302</v>
      </c>
    </row>
    <row r="30" spans="1:15" s="90" customFormat="1">
      <c r="A30" s="140" t="s">
        <v>102</v>
      </c>
      <c r="B30" s="91" t="s">
        <v>103</v>
      </c>
      <c r="C30" s="82"/>
      <c r="D30" s="82"/>
      <c r="E30" s="78">
        <v>134657.49</v>
      </c>
      <c r="F30" s="82"/>
      <c r="G30" s="89"/>
      <c r="H30" s="89"/>
      <c r="I30" s="89"/>
      <c r="J30" s="89"/>
      <c r="K30" s="89"/>
    </row>
    <row r="31" spans="1:15" s="90" customFormat="1">
      <c r="A31" s="140" t="s">
        <v>104</v>
      </c>
      <c r="B31" s="91" t="s">
        <v>105</v>
      </c>
      <c r="C31" s="82"/>
      <c r="D31" s="82"/>
      <c r="E31" s="78">
        <v>140336.44</v>
      </c>
      <c r="F31" s="82"/>
      <c r="G31" s="89"/>
      <c r="H31" s="89"/>
      <c r="I31" s="89"/>
      <c r="J31" s="89"/>
      <c r="K31" s="89"/>
    </row>
    <row r="32" spans="1:15" s="90" customFormat="1">
      <c r="A32" s="140" t="s">
        <v>106</v>
      </c>
      <c r="B32" s="91" t="s">
        <v>107</v>
      </c>
      <c r="C32" s="82"/>
      <c r="D32" s="82"/>
      <c r="E32" s="78">
        <v>15911.93</v>
      </c>
      <c r="F32" s="82"/>
      <c r="G32" s="89"/>
      <c r="H32" s="89"/>
      <c r="I32" s="89"/>
      <c r="J32" s="89"/>
      <c r="K32" s="89"/>
    </row>
    <row r="33" spans="1:11" s="90" customFormat="1">
      <c r="A33" s="140" t="s">
        <v>108</v>
      </c>
      <c r="B33" s="91" t="s">
        <v>109</v>
      </c>
      <c r="C33" s="82"/>
      <c r="D33" s="82"/>
      <c r="E33" s="78">
        <v>9265.77</v>
      </c>
      <c r="F33" s="82"/>
      <c r="G33" s="89"/>
      <c r="H33" s="89"/>
      <c r="I33" s="89"/>
      <c r="J33" s="89"/>
      <c r="K33" s="89"/>
    </row>
    <row r="34" spans="1:11" s="90" customFormat="1">
      <c r="A34" s="140" t="s">
        <v>112</v>
      </c>
      <c r="B34" s="91" t="s">
        <v>113</v>
      </c>
      <c r="C34" s="82"/>
      <c r="D34" s="82"/>
      <c r="E34" s="78">
        <v>25844.79</v>
      </c>
      <c r="F34" s="82"/>
      <c r="G34" s="89"/>
      <c r="H34" s="89"/>
      <c r="I34" s="89"/>
      <c r="J34" s="89"/>
      <c r="K34" s="89"/>
    </row>
    <row r="35" spans="1:11" s="90" customFormat="1">
      <c r="A35" s="140" t="s">
        <v>116</v>
      </c>
      <c r="B35" s="91" t="s">
        <v>117</v>
      </c>
      <c r="C35" s="82"/>
      <c r="D35" s="82"/>
      <c r="E35" s="78">
        <v>101454.3</v>
      </c>
      <c r="F35" s="82"/>
      <c r="G35" s="89"/>
      <c r="H35" s="89"/>
      <c r="I35" s="89"/>
      <c r="J35" s="89"/>
      <c r="K35" s="89"/>
    </row>
    <row r="36" spans="1:11" s="90" customFormat="1">
      <c r="A36" s="140" t="s">
        <v>118</v>
      </c>
      <c r="B36" s="91" t="s">
        <v>119</v>
      </c>
      <c r="C36" s="82"/>
      <c r="D36" s="82"/>
      <c r="E36" s="78">
        <v>221.92</v>
      </c>
      <c r="F36" s="82"/>
      <c r="G36" s="89"/>
      <c r="H36" s="89"/>
      <c r="I36" s="89"/>
      <c r="J36" s="89"/>
      <c r="K36" s="89"/>
    </row>
    <row r="37" spans="1:11" s="90" customFormat="1">
      <c r="A37" s="140" t="s">
        <v>120</v>
      </c>
      <c r="B37" s="91" t="s">
        <v>121</v>
      </c>
      <c r="C37" s="82"/>
      <c r="D37" s="82"/>
      <c r="E37" s="78">
        <v>35.5</v>
      </c>
      <c r="F37" s="82"/>
      <c r="G37" s="89"/>
      <c r="H37" s="89"/>
      <c r="I37" s="89"/>
      <c r="J37" s="89"/>
      <c r="K37" s="89"/>
    </row>
    <row r="38" spans="1:11" s="90" customFormat="1">
      <c r="A38" s="140" t="s">
        <v>126</v>
      </c>
      <c r="B38" s="91" t="s">
        <v>127</v>
      </c>
      <c r="C38" s="82"/>
      <c r="D38" s="82"/>
      <c r="E38" s="78">
        <v>44240.08</v>
      </c>
      <c r="F38" s="82"/>
      <c r="G38" s="89"/>
      <c r="H38" s="89"/>
      <c r="I38" s="89"/>
      <c r="J38" s="89"/>
      <c r="K38" s="89"/>
    </row>
    <row r="39" spans="1:11" s="90" customFormat="1">
      <c r="A39" s="140" t="s">
        <v>128</v>
      </c>
      <c r="B39" s="91" t="s">
        <v>129</v>
      </c>
      <c r="C39" s="82"/>
      <c r="D39" s="82"/>
      <c r="E39" s="78">
        <v>23571.26</v>
      </c>
      <c r="F39" s="82"/>
      <c r="G39" s="89"/>
      <c r="H39" s="89"/>
      <c r="I39" s="89"/>
      <c r="J39" s="89"/>
      <c r="K39" s="89"/>
    </row>
    <row r="40" spans="1:11" s="90" customFormat="1">
      <c r="A40" s="140" t="s">
        <v>130</v>
      </c>
      <c r="B40" s="91" t="s">
        <v>131</v>
      </c>
      <c r="C40" s="82"/>
      <c r="D40" s="82"/>
      <c r="E40" s="78">
        <v>1980.66</v>
      </c>
      <c r="F40" s="82"/>
      <c r="G40" s="89"/>
      <c r="H40" s="89"/>
      <c r="I40" s="89"/>
      <c r="J40" s="89"/>
      <c r="K40" s="89"/>
    </row>
    <row r="41" spans="1:11" s="90" customFormat="1">
      <c r="A41" s="140" t="s">
        <v>132</v>
      </c>
      <c r="B41" s="91" t="s">
        <v>133</v>
      </c>
      <c r="C41" s="82"/>
      <c r="D41" s="82"/>
      <c r="E41" s="78">
        <v>29874.69</v>
      </c>
      <c r="F41" s="82"/>
      <c r="G41" s="89"/>
      <c r="H41" s="89"/>
      <c r="I41" s="89"/>
      <c r="J41" s="89"/>
      <c r="K41" s="89"/>
    </row>
    <row r="42" spans="1:11" s="90" customFormat="1">
      <c r="A42" s="140" t="s">
        <v>134</v>
      </c>
      <c r="B42" s="91" t="s">
        <v>135</v>
      </c>
      <c r="C42" s="82"/>
      <c r="D42" s="82"/>
      <c r="E42" s="78">
        <v>79117.919999999998</v>
      </c>
      <c r="F42" s="82"/>
      <c r="G42" s="89"/>
      <c r="H42" s="89"/>
      <c r="I42" s="89"/>
      <c r="J42" s="89"/>
      <c r="K42" s="89"/>
    </row>
    <row r="43" spans="1:11" s="90" customFormat="1">
      <c r="A43" s="140" t="s">
        <v>136</v>
      </c>
      <c r="B43" s="91" t="s">
        <v>137</v>
      </c>
      <c r="C43" s="82"/>
      <c r="D43" s="82"/>
      <c r="E43" s="78">
        <v>7588.17</v>
      </c>
      <c r="F43" s="82"/>
      <c r="G43" s="89"/>
      <c r="H43" s="89"/>
      <c r="I43" s="89"/>
      <c r="J43" s="89"/>
      <c r="K43" s="89"/>
    </row>
    <row r="44" spans="1:11" s="90" customFormat="1">
      <c r="A44" s="140" t="s">
        <v>138</v>
      </c>
      <c r="B44" s="91" t="s">
        <v>139</v>
      </c>
      <c r="C44" s="82"/>
      <c r="D44" s="82"/>
      <c r="E44" s="78">
        <v>11431.11</v>
      </c>
      <c r="F44" s="82"/>
      <c r="G44" s="89"/>
      <c r="H44" s="89"/>
      <c r="I44" s="89"/>
      <c r="J44" s="89"/>
      <c r="K44" s="89"/>
    </row>
    <row r="45" spans="1:11" s="90" customFormat="1">
      <c r="A45" s="140" t="s">
        <v>140</v>
      </c>
      <c r="B45" s="91" t="s">
        <v>141</v>
      </c>
      <c r="C45" s="82"/>
      <c r="D45" s="82"/>
      <c r="E45" s="78">
        <v>847.53</v>
      </c>
      <c r="F45" s="82"/>
      <c r="G45" s="89"/>
      <c r="H45" s="89"/>
      <c r="I45" s="89"/>
      <c r="J45" s="89"/>
      <c r="K45" s="89"/>
    </row>
    <row r="46" spans="1:11" s="90" customFormat="1">
      <c r="A46" s="140" t="s">
        <v>142</v>
      </c>
      <c r="B46" s="91" t="s">
        <v>143</v>
      </c>
      <c r="C46" s="82"/>
      <c r="D46" s="82"/>
      <c r="E46" s="78">
        <v>179306.08</v>
      </c>
      <c r="F46" s="82"/>
      <c r="G46" s="89"/>
      <c r="H46" s="89"/>
      <c r="I46" s="89"/>
      <c r="J46" s="89"/>
      <c r="K46" s="89"/>
    </row>
    <row r="47" spans="1:11" s="90" customFormat="1">
      <c r="A47" s="140" t="s">
        <v>148</v>
      </c>
      <c r="B47" s="91" t="s">
        <v>149</v>
      </c>
      <c r="C47" s="82"/>
      <c r="D47" s="82"/>
      <c r="E47" s="78">
        <v>896.46</v>
      </c>
      <c r="F47" s="82"/>
      <c r="G47" s="89"/>
      <c r="H47" s="89"/>
      <c r="I47" s="89"/>
      <c r="J47" s="89"/>
      <c r="K47" s="89"/>
    </row>
    <row r="48" spans="1:11" s="90" customFormat="1">
      <c r="A48" s="140" t="s">
        <v>150</v>
      </c>
      <c r="B48" s="91" t="s">
        <v>151</v>
      </c>
      <c r="C48" s="82"/>
      <c r="D48" s="82"/>
      <c r="E48" s="78">
        <v>462.28</v>
      </c>
      <c r="F48" s="82"/>
      <c r="G48" s="89"/>
      <c r="H48" s="89"/>
      <c r="I48" s="89"/>
      <c r="J48" s="89"/>
      <c r="K48" s="89"/>
    </row>
    <row r="49" spans="1:11" s="90" customFormat="1">
      <c r="A49" s="140" t="s">
        <v>152</v>
      </c>
      <c r="B49" s="91" t="s">
        <v>153</v>
      </c>
      <c r="C49" s="82"/>
      <c r="D49" s="82"/>
      <c r="E49" s="78">
        <v>865</v>
      </c>
      <c r="F49" s="82"/>
      <c r="G49" s="89"/>
      <c r="H49" s="89"/>
      <c r="I49" s="89"/>
      <c r="J49" s="89"/>
      <c r="K49" s="89"/>
    </row>
    <row r="50" spans="1:11" s="90" customFormat="1">
      <c r="A50" s="140" t="s">
        <v>154</v>
      </c>
      <c r="B50" s="91" t="s">
        <v>155</v>
      </c>
      <c r="C50" s="82"/>
      <c r="D50" s="82"/>
      <c r="E50" s="78">
        <v>12060.6</v>
      </c>
      <c r="F50" s="82"/>
      <c r="G50" s="89"/>
      <c r="H50" s="89"/>
      <c r="I50" s="89"/>
      <c r="J50" s="89"/>
      <c r="K50" s="89"/>
    </row>
    <row r="51" spans="1:11" s="90" customFormat="1">
      <c r="A51" s="140" t="s">
        <v>156</v>
      </c>
      <c r="B51" s="91" t="s">
        <v>145</v>
      </c>
      <c r="C51" s="82"/>
      <c r="D51" s="82"/>
      <c r="E51" s="78">
        <v>90</v>
      </c>
      <c r="F51" s="82"/>
      <c r="G51" s="89"/>
      <c r="H51" s="89"/>
      <c r="I51" s="89"/>
      <c r="J51" s="89"/>
      <c r="K51" s="89"/>
    </row>
    <row r="52" spans="1:11" s="90" customFormat="1">
      <c r="A52" s="139" t="s">
        <v>157</v>
      </c>
      <c r="B52" s="91" t="s">
        <v>158</v>
      </c>
      <c r="C52" s="100">
        <v>200</v>
      </c>
      <c r="D52" s="100">
        <v>200</v>
      </c>
      <c r="E52" s="99">
        <v>2.74</v>
      </c>
      <c r="F52" s="99">
        <v>1.37</v>
      </c>
      <c r="G52" s="89"/>
      <c r="H52" s="89"/>
      <c r="I52" s="89"/>
      <c r="J52" s="89"/>
      <c r="K52" s="89"/>
    </row>
    <row r="53" spans="1:11" s="90" customFormat="1">
      <c r="A53" s="140" t="s">
        <v>161</v>
      </c>
      <c r="B53" s="91" t="s">
        <v>162</v>
      </c>
      <c r="C53" s="82"/>
      <c r="D53" s="82"/>
      <c r="E53" s="78">
        <v>2.74</v>
      </c>
      <c r="F53" s="82"/>
      <c r="G53" s="89"/>
      <c r="H53" s="89"/>
      <c r="I53" s="89"/>
      <c r="J53" s="89"/>
      <c r="K53" s="89"/>
    </row>
    <row r="54" spans="1:11" s="90" customFormat="1" ht="25.5">
      <c r="A54" s="139" t="s">
        <v>163</v>
      </c>
      <c r="B54" s="91" t="s">
        <v>164</v>
      </c>
      <c r="C54" s="100">
        <v>10000</v>
      </c>
      <c r="D54" s="100">
        <v>10000</v>
      </c>
      <c r="E54" s="141"/>
      <c r="F54" s="141"/>
    </row>
    <row r="55" spans="1:11" s="90" customFormat="1">
      <c r="A55" s="139" t="s">
        <v>171</v>
      </c>
      <c r="B55" s="91" t="s">
        <v>172</v>
      </c>
      <c r="C55" s="100">
        <v>56825</v>
      </c>
      <c r="D55" s="100">
        <v>56825</v>
      </c>
      <c r="E55" s="99">
        <v>12246.26</v>
      </c>
      <c r="F55" s="99">
        <v>21.550831500219999</v>
      </c>
    </row>
    <row r="56" spans="1:11" s="90" customFormat="1">
      <c r="A56" s="140" t="s">
        <v>175</v>
      </c>
      <c r="B56" s="91" t="s">
        <v>176</v>
      </c>
      <c r="C56" s="82"/>
      <c r="D56" s="82"/>
      <c r="E56" s="78">
        <v>12091.3</v>
      </c>
      <c r="F56" s="82"/>
      <c r="G56" s="89"/>
      <c r="H56" s="89"/>
      <c r="I56" s="89"/>
      <c r="J56" s="89"/>
      <c r="K56" s="89"/>
    </row>
    <row r="57" spans="1:11" s="90" customFormat="1">
      <c r="A57" s="140" t="s">
        <v>177</v>
      </c>
      <c r="B57" s="91" t="s">
        <v>178</v>
      </c>
      <c r="C57" s="82"/>
      <c r="D57" s="82"/>
      <c r="E57" s="78">
        <v>55.96</v>
      </c>
      <c r="F57" s="82"/>
      <c r="G57" s="89"/>
      <c r="H57" s="89"/>
      <c r="I57" s="89"/>
      <c r="J57" s="89"/>
      <c r="K57" s="89"/>
    </row>
    <row r="58" spans="1:11" s="90" customFormat="1">
      <c r="A58" s="140" t="s">
        <v>179</v>
      </c>
      <c r="B58" s="91" t="s">
        <v>180</v>
      </c>
      <c r="C58" s="82"/>
      <c r="D58" s="82"/>
      <c r="E58" s="78">
        <v>99</v>
      </c>
      <c r="F58" s="82"/>
      <c r="G58" s="89"/>
      <c r="H58" s="89"/>
      <c r="I58" s="89"/>
      <c r="J58" s="89"/>
      <c r="K58" s="89"/>
    </row>
    <row r="59" spans="1:11" s="90" customFormat="1">
      <c r="A59" s="92" t="s">
        <v>83</v>
      </c>
      <c r="B59" s="91" t="s">
        <v>221</v>
      </c>
      <c r="C59" s="100">
        <v>24100</v>
      </c>
      <c r="D59" s="100">
        <v>24100</v>
      </c>
      <c r="E59" s="99">
        <v>5109.28</v>
      </c>
      <c r="F59" s="99">
        <v>21.200331950207499</v>
      </c>
    </row>
    <row r="60" spans="1:11" s="90" customFormat="1">
      <c r="A60" s="139" t="s">
        <v>98</v>
      </c>
      <c r="B60" s="91" t="s">
        <v>99</v>
      </c>
      <c r="C60" s="100">
        <v>24100</v>
      </c>
      <c r="D60" s="100">
        <v>24100</v>
      </c>
      <c r="E60" s="99">
        <v>5109.28</v>
      </c>
      <c r="F60" s="99">
        <v>21.200331950207499</v>
      </c>
    </row>
    <row r="61" spans="1:11" s="90" customFormat="1">
      <c r="A61" s="140" t="s">
        <v>112</v>
      </c>
      <c r="B61" s="91" t="s">
        <v>113</v>
      </c>
      <c r="C61" s="82"/>
      <c r="D61" s="82"/>
      <c r="E61" s="78">
        <v>520.26</v>
      </c>
      <c r="F61" s="82"/>
      <c r="G61" s="89"/>
      <c r="H61" s="89"/>
      <c r="I61" s="89"/>
      <c r="J61" s="89"/>
      <c r="K61" s="89"/>
    </row>
    <row r="62" spans="1:11" s="90" customFormat="1">
      <c r="A62" s="140" t="s">
        <v>114</v>
      </c>
      <c r="B62" s="91" t="s">
        <v>115</v>
      </c>
      <c r="C62" s="82"/>
      <c r="D62" s="82"/>
      <c r="E62" s="78">
        <v>3964.22</v>
      </c>
      <c r="F62" s="82"/>
      <c r="G62" s="89"/>
      <c r="H62" s="89"/>
      <c r="I62" s="89"/>
      <c r="J62" s="89"/>
      <c r="K62" s="89"/>
    </row>
    <row r="63" spans="1:11" s="90" customFormat="1">
      <c r="A63" s="140" t="s">
        <v>128</v>
      </c>
      <c r="B63" s="91" t="s">
        <v>129</v>
      </c>
      <c r="C63" s="82"/>
      <c r="D63" s="82"/>
      <c r="E63" s="78">
        <v>122.5</v>
      </c>
      <c r="F63" s="82"/>
      <c r="G63" s="89"/>
      <c r="H63" s="89"/>
      <c r="I63" s="89"/>
      <c r="J63" s="89"/>
      <c r="K63" s="89"/>
    </row>
    <row r="64" spans="1:11" s="90" customFormat="1">
      <c r="A64" s="140" t="s">
        <v>136</v>
      </c>
      <c r="B64" s="91" t="s">
        <v>137</v>
      </c>
      <c r="C64" s="82"/>
      <c r="D64" s="82"/>
      <c r="E64" s="78">
        <v>43.8</v>
      </c>
      <c r="F64" s="82"/>
      <c r="G64" s="89"/>
      <c r="H64" s="89"/>
      <c r="I64" s="89"/>
      <c r="J64" s="89"/>
      <c r="K64" s="89"/>
    </row>
    <row r="65" spans="1:11" s="90" customFormat="1">
      <c r="A65" s="140" t="s">
        <v>150</v>
      </c>
      <c r="B65" s="91" t="s">
        <v>151</v>
      </c>
      <c r="C65" s="82"/>
      <c r="D65" s="82"/>
      <c r="E65" s="78">
        <v>458.5</v>
      </c>
      <c r="F65" s="82"/>
      <c r="G65" s="89"/>
      <c r="H65" s="89"/>
      <c r="I65" s="89"/>
      <c r="J65" s="89"/>
      <c r="K65" s="89"/>
    </row>
    <row r="66" spans="1:11" s="90" customFormat="1">
      <c r="A66" s="92" t="s">
        <v>222</v>
      </c>
      <c r="B66" s="91" t="s">
        <v>223</v>
      </c>
      <c r="C66" s="100">
        <v>45738</v>
      </c>
      <c r="D66" s="100">
        <v>45738</v>
      </c>
      <c r="E66" s="99">
        <v>5915.55</v>
      </c>
      <c r="F66" s="99">
        <v>12.9335563426473</v>
      </c>
    </row>
    <row r="67" spans="1:11" s="90" customFormat="1">
      <c r="A67" s="139" t="s">
        <v>98</v>
      </c>
      <c r="B67" s="91" t="s">
        <v>99</v>
      </c>
      <c r="C67" s="100">
        <v>45738</v>
      </c>
      <c r="D67" s="100">
        <v>45738</v>
      </c>
      <c r="E67" s="99">
        <v>5915.55</v>
      </c>
      <c r="F67" s="99">
        <v>12.9335563426473</v>
      </c>
    </row>
    <row r="68" spans="1:11" s="90" customFormat="1">
      <c r="A68" s="140" t="s">
        <v>102</v>
      </c>
      <c r="B68" s="91" t="s">
        <v>103</v>
      </c>
      <c r="C68" s="82"/>
      <c r="D68" s="82"/>
      <c r="E68" s="78">
        <v>5915.55</v>
      </c>
      <c r="F68" s="82"/>
      <c r="G68" s="89"/>
      <c r="H68" s="89"/>
      <c r="I68" s="89"/>
      <c r="J68" s="89"/>
      <c r="K68" s="89"/>
    </row>
    <row r="69" spans="1:11" s="90" customFormat="1">
      <c r="A69" s="137" t="s">
        <v>234</v>
      </c>
      <c r="B69" s="138" t="s">
        <v>235</v>
      </c>
      <c r="C69" s="133">
        <v>122500</v>
      </c>
      <c r="D69" s="133">
        <v>122500</v>
      </c>
      <c r="E69" s="142"/>
      <c r="F69" s="142"/>
      <c r="G69" s="143"/>
      <c r="H69" s="143"/>
      <c r="I69" s="143"/>
      <c r="J69" s="143"/>
      <c r="K69" s="143"/>
    </row>
    <row r="70" spans="1:11" s="90" customFormat="1">
      <c r="A70" s="92" t="s">
        <v>217</v>
      </c>
      <c r="B70" s="91" t="s">
        <v>218</v>
      </c>
      <c r="C70" s="100">
        <v>122500</v>
      </c>
      <c r="D70" s="100">
        <v>122500</v>
      </c>
      <c r="E70" s="141"/>
      <c r="F70" s="141"/>
    </row>
    <row r="71" spans="1:11" s="90" customFormat="1">
      <c r="A71" s="139" t="s">
        <v>98</v>
      </c>
      <c r="B71" s="91" t="s">
        <v>99</v>
      </c>
      <c r="C71" s="100">
        <v>122500</v>
      </c>
      <c r="D71" s="100">
        <v>122500</v>
      </c>
      <c r="E71" s="141"/>
      <c r="F71" s="141"/>
    </row>
    <row r="72" spans="1:11" s="90" customFormat="1">
      <c r="A72" s="137" t="s">
        <v>236</v>
      </c>
      <c r="B72" s="138" t="s">
        <v>237</v>
      </c>
      <c r="C72" s="133">
        <v>125667</v>
      </c>
      <c r="D72" s="133">
        <v>125667</v>
      </c>
      <c r="E72" s="134">
        <v>21286.13</v>
      </c>
      <c r="F72" s="134">
        <v>16.938520056975999</v>
      </c>
      <c r="G72" s="143"/>
      <c r="H72" s="143"/>
      <c r="I72" s="143"/>
      <c r="J72" s="143"/>
      <c r="K72" s="143"/>
    </row>
    <row r="73" spans="1:11" s="90" customFormat="1">
      <c r="A73" s="92" t="s">
        <v>217</v>
      </c>
      <c r="B73" s="91" t="s">
        <v>218</v>
      </c>
      <c r="C73" s="100">
        <v>125667</v>
      </c>
      <c r="D73" s="100">
        <v>125667</v>
      </c>
      <c r="E73" s="99">
        <v>21286.13</v>
      </c>
      <c r="F73" s="99">
        <v>16.938520056975999</v>
      </c>
    </row>
    <row r="74" spans="1:11" s="90" customFormat="1">
      <c r="A74" s="139" t="s">
        <v>98</v>
      </c>
      <c r="B74" s="91" t="s">
        <v>99</v>
      </c>
      <c r="C74" s="100">
        <v>125667</v>
      </c>
      <c r="D74" s="100">
        <v>125667</v>
      </c>
      <c r="E74" s="99">
        <v>21286.13</v>
      </c>
      <c r="F74" s="99">
        <v>16.938520056975999</v>
      </c>
    </row>
    <row r="75" spans="1:11" s="90" customFormat="1">
      <c r="A75" s="140" t="s">
        <v>138</v>
      </c>
      <c r="B75" s="91" t="s">
        <v>139</v>
      </c>
      <c r="C75" s="82"/>
      <c r="D75" s="82"/>
      <c r="E75" s="78">
        <v>21286.13</v>
      </c>
      <c r="F75" s="82"/>
      <c r="G75" s="89"/>
      <c r="H75" s="89"/>
      <c r="I75" s="89"/>
      <c r="J75" s="89"/>
      <c r="K75" s="89"/>
    </row>
    <row r="76" spans="1:11" s="90" customFormat="1">
      <c r="A76" s="137" t="s">
        <v>238</v>
      </c>
      <c r="B76" s="138" t="s">
        <v>239</v>
      </c>
      <c r="C76" s="133">
        <v>45780</v>
      </c>
      <c r="D76" s="133">
        <v>45780</v>
      </c>
      <c r="E76" s="134">
        <v>20691.419999999998</v>
      </c>
      <c r="F76" s="134">
        <v>45.197509829619896</v>
      </c>
      <c r="G76" s="143"/>
      <c r="H76" s="143"/>
      <c r="I76" s="143"/>
      <c r="J76" s="143"/>
      <c r="K76" s="143"/>
    </row>
    <row r="77" spans="1:11" s="90" customFormat="1">
      <c r="A77" s="92" t="s">
        <v>217</v>
      </c>
      <c r="B77" s="91" t="s">
        <v>218</v>
      </c>
      <c r="C77" s="100">
        <v>45780</v>
      </c>
      <c r="D77" s="100">
        <v>45780</v>
      </c>
      <c r="E77" s="99">
        <v>20691.419999999998</v>
      </c>
      <c r="F77" s="99">
        <v>45.197509829619896</v>
      </c>
    </row>
    <row r="78" spans="1:11" s="90" customFormat="1">
      <c r="A78" s="139" t="s">
        <v>98</v>
      </c>
      <c r="B78" s="91" t="s">
        <v>99</v>
      </c>
      <c r="C78" s="100">
        <v>45780</v>
      </c>
      <c r="D78" s="100">
        <v>45780</v>
      </c>
      <c r="E78" s="99">
        <v>20691.419999999998</v>
      </c>
      <c r="F78" s="99">
        <v>45.197509829619896</v>
      </c>
    </row>
    <row r="79" spans="1:11" s="90" customFormat="1">
      <c r="A79" s="140" t="s">
        <v>138</v>
      </c>
      <c r="B79" s="91" t="s">
        <v>139</v>
      </c>
      <c r="C79" s="82"/>
      <c r="D79" s="82"/>
      <c r="E79" s="78">
        <v>20691.419999999998</v>
      </c>
      <c r="F79" s="82"/>
      <c r="G79" s="89"/>
      <c r="H79" s="89"/>
      <c r="I79" s="89"/>
      <c r="J79" s="89"/>
      <c r="K79" s="89"/>
    </row>
    <row r="80" spans="1:11" s="90" customFormat="1">
      <c r="A80" s="137" t="s">
        <v>240</v>
      </c>
      <c r="B80" s="138" t="s">
        <v>241</v>
      </c>
      <c r="C80" s="133">
        <v>92900</v>
      </c>
      <c r="D80" s="133">
        <v>92900</v>
      </c>
      <c r="E80" s="134">
        <v>90406.36</v>
      </c>
      <c r="F80" s="134">
        <v>97.315780409042006</v>
      </c>
      <c r="G80" s="143"/>
      <c r="H80" s="143"/>
      <c r="I80" s="143"/>
      <c r="J80" s="143"/>
      <c r="K80" s="143"/>
    </row>
    <row r="81" spans="1:11" s="90" customFormat="1">
      <c r="A81" s="92" t="s">
        <v>217</v>
      </c>
      <c r="B81" s="91" t="s">
        <v>218</v>
      </c>
      <c r="C81" s="100">
        <v>92900</v>
      </c>
      <c r="D81" s="100">
        <v>92900</v>
      </c>
      <c r="E81" s="99">
        <v>90406.36</v>
      </c>
      <c r="F81" s="99">
        <v>97.315780409042006</v>
      </c>
    </row>
    <row r="82" spans="1:11" s="90" customFormat="1">
      <c r="A82" s="139" t="s">
        <v>98</v>
      </c>
      <c r="B82" s="91" t="s">
        <v>99</v>
      </c>
      <c r="C82" s="100">
        <v>92900</v>
      </c>
      <c r="D82" s="100">
        <v>92900</v>
      </c>
      <c r="E82" s="99">
        <v>90406.36</v>
      </c>
      <c r="F82" s="99">
        <v>97.315780409042006</v>
      </c>
      <c r="G82" s="89"/>
      <c r="H82" s="89"/>
      <c r="I82" s="89"/>
      <c r="J82" s="89"/>
      <c r="K82" s="89"/>
    </row>
    <row r="83" spans="1:11" s="90" customFormat="1">
      <c r="A83" s="140" t="s">
        <v>138</v>
      </c>
      <c r="B83" s="91" t="s">
        <v>139</v>
      </c>
      <c r="C83" s="82"/>
      <c r="D83" s="82"/>
      <c r="E83" s="78">
        <v>90406.36</v>
      </c>
      <c r="F83" s="82"/>
      <c r="G83" s="89"/>
      <c r="H83" s="89"/>
      <c r="I83" s="89"/>
      <c r="J83" s="89"/>
      <c r="K83" s="89"/>
    </row>
    <row r="84" spans="1:11" s="90" customFormat="1">
      <c r="A84" s="137" t="s">
        <v>242</v>
      </c>
      <c r="B84" s="138" t="s">
        <v>243</v>
      </c>
      <c r="C84" s="133">
        <v>166344</v>
      </c>
      <c r="D84" s="133">
        <v>166344</v>
      </c>
      <c r="E84" s="134">
        <v>37067.46</v>
      </c>
      <c r="F84" s="134">
        <v>22.283617082671999</v>
      </c>
      <c r="G84" s="103"/>
      <c r="H84" s="103"/>
      <c r="I84" s="103"/>
      <c r="J84" s="103"/>
      <c r="K84" s="103"/>
    </row>
    <row r="85" spans="1:11" s="90" customFormat="1">
      <c r="A85" s="92" t="s">
        <v>217</v>
      </c>
      <c r="B85" s="91" t="s">
        <v>218</v>
      </c>
      <c r="C85" s="100">
        <v>166344</v>
      </c>
      <c r="D85" s="100">
        <v>166344</v>
      </c>
      <c r="E85" s="99">
        <v>37067.46</v>
      </c>
      <c r="F85" s="99">
        <v>22.283617082671999</v>
      </c>
      <c r="G85" s="89"/>
      <c r="H85" s="89"/>
      <c r="I85" s="89"/>
      <c r="J85" s="89"/>
      <c r="K85" s="89"/>
    </row>
    <row r="86" spans="1:11" s="90" customFormat="1">
      <c r="A86" s="139" t="s">
        <v>98</v>
      </c>
      <c r="B86" s="91" t="s">
        <v>99</v>
      </c>
      <c r="C86" s="100">
        <v>166344</v>
      </c>
      <c r="D86" s="100">
        <v>166344</v>
      </c>
      <c r="E86" s="99">
        <v>37067.46</v>
      </c>
      <c r="F86" s="99">
        <v>22.283617082671999</v>
      </c>
    </row>
    <row r="87" spans="1:11" s="90" customFormat="1">
      <c r="A87" s="140" t="s">
        <v>112</v>
      </c>
      <c r="B87" s="91" t="s">
        <v>113</v>
      </c>
      <c r="C87" s="82"/>
      <c r="D87" s="82"/>
      <c r="E87" s="78">
        <v>1899.77</v>
      </c>
      <c r="F87" s="82"/>
      <c r="G87" s="89"/>
      <c r="H87" s="89"/>
      <c r="I87" s="89"/>
      <c r="J87" s="89"/>
      <c r="K87" s="89"/>
    </row>
    <row r="88" spans="1:11" s="90" customFormat="1">
      <c r="A88" s="140" t="s">
        <v>128</v>
      </c>
      <c r="B88" s="91" t="s">
        <v>129</v>
      </c>
      <c r="C88" s="82"/>
      <c r="D88" s="82"/>
      <c r="E88" s="78">
        <v>1502.13</v>
      </c>
      <c r="F88" s="82"/>
      <c r="G88" s="89"/>
      <c r="H88" s="89"/>
      <c r="I88" s="89"/>
      <c r="J88" s="89"/>
      <c r="K88" s="89"/>
    </row>
    <row r="89" spans="1:11" s="90" customFormat="1">
      <c r="A89" s="140" t="s">
        <v>130</v>
      </c>
      <c r="B89" s="91" t="s">
        <v>131</v>
      </c>
      <c r="C89" s="82"/>
      <c r="D89" s="82"/>
      <c r="E89" s="78">
        <v>17850.7</v>
      </c>
      <c r="F89" s="82"/>
      <c r="G89" s="89"/>
      <c r="H89" s="89"/>
      <c r="I89" s="89"/>
      <c r="J89" s="89"/>
      <c r="K89" s="89"/>
    </row>
    <row r="90" spans="1:11" s="90" customFormat="1">
      <c r="A90" s="140" t="s">
        <v>134</v>
      </c>
      <c r="B90" s="91" t="s">
        <v>135</v>
      </c>
      <c r="C90" s="82"/>
      <c r="D90" s="82"/>
      <c r="E90" s="78">
        <v>846.58</v>
      </c>
      <c r="F90" s="82"/>
      <c r="G90" s="89"/>
      <c r="H90" s="89"/>
      <c r="I90" s="89"/>
      <c r="J90" s="89"/>
      <c r="K90" s="89"/>
    </row>
    <row r="91" spans="1:11" s="90" customFormat="1">
      <c r="A91" s="140" t="s">
        <v>138</v>
      </c>
      <c r="B91" s="91" t="s">
        <v>139</v>
      </c>
      <c r="C91" s="82"/>
      <c r="D91" s="82"/>
      <c r="E91" s="78">
        <v>14968.28</v>
      </c>
      <c r="F91" s="82"/>
      <c r="G91" s="89"/>
      <c r="H91" s="89"/>
      <c r="I91" s="89"/>
      <c r="J91" s="89"/>
      <c r="K91" s="89"/>
    </row>
    <row r="92" spans="1:11" s="90" customFormat="1">
      <c r="A92" s="137" t="s">
        <v>244</v>
      </c>
      <c r="B92" s="138" t="s">
        <v>245</v>
      </c>
      <c r="C92" s="133">
        <v>453861</v>
      </c>
      <c r="D92" s="133">
        <v>453861</v>
      </c>
      <c r="E92" s="134">
        <v>249618.65</v>
      </c>
      <c r="F92" s="134">
        <v>54.998920374299601</v>
      </c>
      <c r="G92" s="103"/>
      <c r="H92" s="103"/>
      <c r="I92" s="103"/>
      <c r="J92" s="103"/>
      <c r="K92" s="103"/>
    </row>
    <row r="93" spans="1:11" s="90" customFormat="1">
      <c r="A93" s="92" t="s">
        <v>217</v>
      </c>
      <c r="B93" s="91" t="s">
        <v>218</v>
      </c>
      <c r="C93" s="100">
        <v>453861</v>
      </c>
      <c r="D93" s="100">
        <v>453861</v>
      </c>
      <c r="E93" s="99">
        <v>249618.65</v>
      </c>
      <c r="F93" s="99">
        <v>54.998920374299601</v>
      </c>
      <c r="G93" s="89"/>
      <c r="H93" s="89"/>
      <c r="I93" s="89"/>
      <c r="J93" s="89"/>
      <c r="K93" s="89"/>
    </row>
    <row r="94" spans="1:11" s="90" customFormat="1">
      <c r="A94" s="139" t="s">
        <v>98</v>
      </c>
      <c r="B94" s="91" t="s">
        <v>99</v>
      </c>
      <c r="C94" s="100">
        <v>453861</v>
      </c>
      <c r="D94" s="100">
        <v>453861</v>
      </c>
      <c r="E94" s="99">
        <v>249618.65</v>
      </c>
      <c r="F94" s="99">
        <v>54.998920374299601</v>
      </c>
    </row>
    <row r="95" spans="1:11" s="90" customFormat="1">
      <c r="A95" s="140" t="s">
        <v>138</v>
      </c>
      <c r="B95" s="91" t="s">
        <v>139</v>
      </c>
      <c r="C95" s="82"/>
      <c r="D95" s="82"/>
      <c r="E95" s="78">
        <v>249618.65</v>
      </c>
      <c r="F95" s="82"/>
      <c r="G95" s="89"/>
      <c r="H95" s="89"/>
      <c r="I95" s="89"/>
      <c r="J95" s="89"/>
      <c r="K95" s="89"/>
    </row>
    <row r="96" spans="1:11" s="90" customFormat="1">
      <c r="A96" s="137" t="s">
        <v>246</v>
      </c>
      <c r="B96" s="138" t="s">
        <v>247</v>
      </c>
      <c r="C96" s="133">
        <v>292109</v>
      </c>
      <c r="D96" s="133">
        <v>292109</v>
      </c>
      <c r="E96" s="134">
        <v>183230.13</v>
      </c>
      <c r="F96" s="134">
        <v>62.726629443118803</v>
      </c>
      <c r="G96" s="103"/>
      <c r="H96" s="103"/>
      <c r="I96" s="103"/>
      <c r="J96" s="103"/>
      <c r="K96" s="103"/>
    </row>
    <row r="97" spans="1:11" s="90" customFormat="1">
      <c r="A97" s="92" t="s">
        <v>217</v>
      </c>
      <c r="B97" s="91" t="s">
        <v>218</v>
      </c>
      <c r="C97" s="100">
        <v>292109</v>
      </c>
      <c r="D97" s="100">
        <v>292109</v>
      </c>
      <c r="E97" s="99">
        <v>183230.13</v>
      </c>
      <c r="F97" s="99">
        <v>62.726629443118803</v>
      </c>
      <c r="G97" s="89"/>
      <c r="H97" s="89"/>
      <c r="I97" s="89"/>
      <c r="J97" s="89"/>
      <c r="K97" s="89"/>
    </row>
    <row r="98" spans="1:11" s="90" customFormat="1">
      <c r="A98" s="139" t="s">
        <v>98</v>
      </c>
      <c r="B98" s="91" t="s">
        <v>99</v>
      </c>
      <c r="C98" s="100">
        <v>292109</v>
      </c>
      <c r="D98" s="100">
        <v>292109</v>
      </c>
      <c r="E98" s="99">
        <v>183230.13</v>
      </c>
      <c r="F98" s="99">
        <v>62.726629443118803</v>
      </c>
    </row>
    <row r="99" spans="1:11" s="90" customFormat="1">
      <c r="A99" s="140" t="s">
        <v>138</v>
      </c>
      <c r="B99" s="91" t="s">
        <v>139</v>
      </c>
      <c r="C99" s="82"/>
      <c r="D99" s="82"/>
      <c r="E99" s="78">
        <v>183230.13</v>
      </c>
      <c r="F99" s="82"/>
      <c r="G99" s="89"/>
      <c r="H99" s="89"/>
      <c r="I99" s="89"/>
      <c r="J99" s="89"/>
      <c r="K99" s="89"/>
    </row>
    <row r="100" spans="1:11" s="90" customFormat="1" ht="25.5">
      <c r="A100" s="137" t="s">
        <v>248</v>
      </c>
      <c r="B100" s="138" t="s">
        <v>249</v>
      </c>
      <c r="C100" s="133">
        <v>110160</v>
      </c>
      <c r="D100" s="133">
        <v>110160</v>
      </c>
      <c r="E100" s="134">
        <v>53467.46</v>
      </c>
      <c r="F100" s="134">
        <v>48.536183732752399</v>
      </c>
      <c r="G100" s="143"/>
      <c r="H100" s="143"/>
      <c r="I100" s="143"/>
      <c r="J100" s="143"/>
      <c r="K100" s="143"/>
    </row>
    <row r="101" spans="1:11" s="90" customFormat="1">
      <c r="A101" s="92" t="s">
        <v>217</v>
      </c>
      <c r="B101" s="91" t="s">
        <v>218</v>
      </c>
      <c r="C101" s="100">
        <v>110160</v>
      </c>
      <c r="D101" s="100">
        <v>110160</v>
      </c>
      <c r="E101" s="99">
        <v>53467.46</v>
      </c>
      <c r="F101" s="99">
        <v>48.536183732752399</v>
      </c>
    </row>
    <row r="102" spans="1:11" s="90" customFormat="1">
      <c r="A102" s="139" t="s">
        <v>98</v>
      </c>
      <c r="B102" s="91" t="s">
        <v>99</v>
      </c>
      <c r="C102" s="100">
        <v>110160</v>
      </c>
      <c r="D102" s="100">
        <v>110160</v>
      </c>
      <c r="E102" s="99">
        <v>53467.46</v>
      </c>
      <c r="F102" s="99">
        <v>48.536183732752399</v>
      </c>
      <c r="G102" s="89"/>
      <c r="H102" s="89"/>
      <c r="I102" s="89"/>
      <c r="J102" s="89"/>
      <c r="K102" s="89"/>
    </row>
    <row r="103" spans="1:11" s="90" customFormat="1">
      <c r="A103" s="140" t="s">
        <v>138</v>
      </c>
      <c r="B103" s="91" t="s">
        <v>139</v>
      </c>
      <c r="C103" s="82"/>
      <c r="D103" s="82"/>
      <c r="E103" s="78">
        <v>53467.46</v>
      </c>
      <c r="F103" s="82"/>
      <c r="G103" s="89"/>
      <c r="H103" s="89"/>
      <c r="I103" s="89"/>
      <c r="J103" s="89"/>
      <c r="K103" s="89"/>
    </row>
    <row r="104" spans="1:11" s="90" customFormat="1" ht="38.25">
      <c r="A104" s="137" t="s">
        <v>250</v>
      </c>
      <c r="B104" s="138" t="s">
        <v>251</v>
      </c>
      <c r="C104" s="133">
        <v>12500</v>
      </c>
      <c r="D104" s="133">
        <v>12500</v>
      </c>
      <c r="E104" s="134">
        <v>11493.9</v>
      </c>
      <c r="F104" s="134">
        <v>91.9512</v>
      </c>
      <c r="G104" s="103"/>
      <c r="H104" s="103"/>
      <c r="I104" s="103"/>
      <c r="J104" s="103"/>
      <c r="K104" s="103"/>
    </row>
    <row r="105" spans="1:11" s="90" customFormat="1">
      <c r="A105" s="92" t="s">
        <v>217</v>
      </c>
      <c r="B105" s="91" t="s">
        <v>218</v>
      </c>
      <c r="C105" s="100">
        <v>12500</v>
      </c>
      <c r="D105" s="100">
        <v>12500</v>
      </c>
      <c r="E105" s="99">
        <v>11493.9</v>
      </c>
      <c r="F105" s="99">
        <v>91.9512</v>
      </c>
      <c r="G105" s="89"/>
      <c r="H105" s="89"/>
      <c r="I105" s="89"/>
      <c r="J105" s="89"/>
      <c r="K105" s="89"/>
    </row>
    <row r="106" spans="1:11" s="90" customFormat="1">
      <c r="A106" s="139" t="s">
        <v>98</v>
      </c>
      <c r="B106" s="91" t="s">
        <v>99</v>
      </c>
      <c r="C106" s="100">
        <v>12500</v>
      </c>
      <c r="D106" s="100">
        <v>12500</v>
      </c>
      <c r="E106" s="99">
        <v>11493.9</v>
      </c>
      <c r="F106" s="99">
        <v>91.9512</v>
      </c>
      <c r="G106" s="89"/>
      <c r="H106" s="89"/>
      <c r="I106" s="89"/>
      <c r="J106" s="89"/>
      <c r="K106" s="89"/>
    </row>
    <row r="107" spans="1:11" s="90" customFormat="1">
      <c r="A107" s="140" t="s">
        <v>138</v>
      </c>
      <c r="B107" s="91" t="s">
        <v>139</v>
      </c>
      <c r="C107" s="82"/>
      <c r="D107" s="82"/>
      <c r="E107" s="78">
        <v>11493.9</v>
      </c>
      <c r="F107" s="82"/>
      <c r="G107" s="89"/>
      <c r="H107" s="89"/>
      <c r="I107" s="89"/>
      <c r="J107" s="89"/>
      <c r="K107" s="89"/>
    </row>
    <row r="108" spans="1:11" s="90" customFormat="1">
      <c r="A108" s="137" t="s">
        <v>252</v>
      </c>
      <c r="B108" s="138" t="s">
        <v>253</v>
      </c>
      <c r="C108" s="133">
        <v>46000</v>
      </c>
      <c r="D108" s="133">
        <v>46000</v>
      </c>
      <c r="E108" s="134">
        <v>6563.52</v>
      </c>
      <c r="F108" s="134">
        <v>14.268521739130399</v>
      </c>
      <c r="G108" s="143"/>
      <c r="H108" s="143"/>
      <c r="I108" s="143"/>
      <c r="J108" s="143"/>
      <c r="K108" s="143"/>
    </row>
    <row r="109" spans="1:11" s="90" customFormat="1">
      <c r="A109" s="92" t="s">
        <v>217</v>
      </c>
      <c r="B109" s="91" t="s">
        <v>218</v>
      </c>
      <c r="C109" s="100">
        <v>46000</v>
      </c>
      <c r="D109" s="100">
        <v>46000</v>
      </c>
      <c r="E109" s="99">
        <v>6563.52</v>
      </c>
      <c r="F109" s="99">
        <v>14.268521739130399</v>
      </c>
    </row>
    <row r="110" spans="1:11" s="90" customFormat="1">
      <c r="A110" s="139" t="s">
        <v>98</v>
      </c>
      <c r="B110" s="91" t="s">
        <v>99</v>
      </c>
      <c r="C110" s="100">
        <v>46000</v>
      </c>
      <c r="D110" s="100">
        <v>46000</v>
      </c>
      <c r="E110" s="99">
        <v>6563.52</v>
      </c>
      <c r="F110" s="99">
        <v>14.268521739130399</v>
      </c>
    </row>
    <row r="111" spans="1:11" s="90" customFormat="1">
      <c r="A111" s="140" t="s">
        <v>138</v>
      </c>
      <c r="B111" s="91" t="s">
        <v>139</v>
      </c>
      <c r="C111" s="82"/>
      <c r="D111" s="82"/>
      <c r="E111" s="78">
        <v>6563.52</v>
      </c>
      <c r="F111" s="82"/>
      <c r="G111" s="89"/>
      <c r="H111" s="89"/>
      <c r="I111" s="89"/>
      <c r="J111" s="89"/>
      <c r="K111" s="89"/>
    </row>
    <row r="112" spans="1:11" s="90" customFormat="1">
      <c r="A112" s="137" t="s">
        <v>254</v>
      </c>
      <c r="B112" s="138" t="s">
        <v>255</v>
      </c>
      <c r="C112" s="133">
        <v>3555168</v>
      </c>
      <c r="D112" s="133">
        <v>3555168</v>
      </c>
      <c r="E112" s="134">
        <v>674169.59</v>
      </c>
      <c r="F112" s="134">
        <v>18.963086695199799</v>
      </c>
      <c r="G112" s="143"/>
      <c r="H112" s="143"/>
      <c r="I112" s="143"/>
      <c r="J112" s="143"/>
      <c r="K112" s="143"/>
    </row>
    <row r="113" spans="1:11" s="90" customFormat="1">
      <c r="A113" s="92" t="s">
        <v>217</v>
      </c>
      <c r="B113" s="91" t="s">
        <v>218</v>
      </c>
      <c r="C113" s="100">
        <v>3555168</v>
      </c>
      <c r="D113" s="100">
        <v>3555168</v>
      </c>
      <c r="E113" s="99">
        <v>674169.59</v>
      </c>
      <c r="F113" s="99">
        <v>18.963086695199799</v>
      </c>
      <c r="G113" s="89"/>
      <c r="H113" s="89"/>
      <c r="I113" s="89"/>
      <c r="J113" s="89"/>
      <c r="K113" s="89"/>
    </row>
    <row r="114" spans="1:11" s="90" customFormat="1">
      <c r="A114" s="139" t="s">
        <v>98</v>
      </c>
      <c r="B114" s="91" t="s">
        <v>99</v>
      </c>
      <c r="C114" s="100">
        <v>1920290</v>
      </c>
      <c r="D114" s="100">
        <v>1920290</v>
      </c>
      <c r="E114" s="99">
        <v>567110.64</v>
      </c>
      <c r="F114" s="99">
        <v>29.532551854146998</v>
      </c>
      <c r="G114" s="89"/>
      <c r="H114" s="89"/>
      <c r="I114" s="89"/>
      <c r="J114" s="89"/>
      <c r="K114" s="89"/>
    </row>
    <row r="115" spans="1:11" s="90" customFormat="1">
      <c r="A115" s="140" t="s">
        <v>118</v>
      </c>
      <c r="B115" s="91" t="s">
        <v>119</v>
      </c>
      <c r="C115" s="82"/>
      <c r="D115" s="82"/>
      <c r="E115" s="78">
        <v>2458.0100000000002</v>
      </c>
      <c r="F115" s="82"/>
      <c r="G115" s="89"/>
      <c r="H115" s="89"/>
      <c r="I115" s="89"/>
      <c r="J115" s="89"/>
      <c r="K115" s="89"/>
    </row>
    <row r="116" spans="1:11" s="90" customFormat="1">
      <c r="A116" s="140" t="s">
        <v>126</v>
      </c>
      <c r="B116" s="91" t="s">
        <v>127</v>
      </c>
      <c r="C116" s="82"/>
      <c r="D116" s="82"/>
      <c r="E116" s="78">
        <v>70008.33</v>
      </c>
      <c r="F116" s="82"/>
      <c r="G116" s="89"/>
      <c r="H116" s="89"/>
      <c r="I116" s="89"/>
      <c r="J116" s="89"/>
      <c r="K116" s="89"/>
    </row>
    <row r="117" spans="1:11" s="90" customFormat="1">
      <c r="A117" s="140" t="s">
        <v>128</v>
      </c>
      <c r="B117" s="91" t="s">
        <v>129</v>
      </c>
      <c r="C117" s="82"/>
      <c r="D117" s="82"/>
      <c r="E117" s="78">
        <v>13070</v>
      </c>
      <c r="F117" s="82"/>
      <c r="G117" s="89"/>
      <c r="H117" s="89"/>
      <c r="I117" s="89"/>
      <c r="J117" s="89"/>
      <c r="K117" s="89"/>
    </row>
    <row r="118" spans="1:11" s="90" customFormat="1">
      <c r="A118" s="140" t="s">
        <v>134</v>
      </c>
      <c r="B118" s="91" t="s">
        <v>135</v>
      </c>
      <c r="C118" s="82"/>
      <c r="D118" s="82"/>
      <c r="E118" s="78">
        <v>268178.56</v>
      </c>
      <c r="F118" s="82"/>
      <c r="G118" s="89"/>
      <c r="H118" s="89"/>
      <c r="I118" s="89"/>
      <c r="J118" s="89"/>
      <c r="K118" s="89"/>
    </row>
    <row r="119" spans="1:11" s="90" customFormat="1">
      <c r="A119" s="140" t="s">
        <v>138</v>
      </c>
      <c r="B119" s="91" t="s">
        <v>139</v>
      </c>
      <c r="C119" s="82"/>
      <c r="D119" s="82"/>
      <c r="E119" s="78">
        <v>10113.469999999999</v>
      </c>
      <c r="F119" s="82"/>
      <c r="G119" s="89"/>
      <c r="H119" s="89"/>
      <c r="I119" s="89"/>
      <c r="J119" s="89"/>
      <c r="K119" s="89"/>
    </row>
    <row r="120" spans="1:11" s="90" customFormat="1">
      <c r="A120" s="140" t="s">
        <v>140</v>
      </c>
      <c r="B120" s="91" t="s">
        <v>141</v>
      </c>
      <c r="C120" s="82"/>
      <c r="D120" s="82"/>
      <c r="E120" s="78">
        <v>203282.27</v>
      </c>
      <c r="F120" s="82"/>
      <c r="G120" s="89"/>
      <c r="H120" s="89"/>
      <c r="I120" s="89"/>
      <c r="J120" s="89"/>
      <c r="K120" s="89"/>
    </row>
    <row r="121" spans="1:11" s="90" customFormat="1">
      <c r="A121" s="139" t="s">
        <v>169</v>
      </c>
      <c r="B121" s="91" t="s">
        <v>170</v>
      </c>
      <c r="C121" s="100">
        <v>13100</v>
      </c>
      <c r="D121" s="100">
        <v>13100</v>
      </c>
      <c r="E121" s="141"/>
      <c r="F121" s="141"/>
      <c r="G121" s="89"/>
      <c r="H121" s="89"/>
      <c r="I121" s="89"/>
      <c r="J121" s="89"/>
      <c r="K121" s="89"/>
    </row>
    <row r="122" spans="1:11" s="90" customFormat="1">
      <c r="A122" s="139" t="s">
        <v>171</v>
      </c>
      <c r="B122" s="91" t="s">
        <v>172</v>
      </c>
      <c r="C122" s="100">
        <v>1353500</v>
      </c>
      <c r="D122" s="100">
        <v>1353500</v>
      </c>
      <c r="E122" s="99">
        <v>75590.2</v>
      </c>
      <c r="F122" s="99">
        <v>5.5847949759881796</v>
      </c>
    </row>
    <row r="123" spans="1:11" s="90" customFormat="1">
      <c r="A123" s="140" t="s">
        <v>175</v>
      </c>
      <c r="B123" s="91" t="s">
        <v>176</v>
      </c>
      <c r="C123" s="82"/>
      <c r="D123" s="82"/>
      <c r="E123" s="78">
        <v>74067.7</v>
      </c>
      <c r="F123" s="82"/>
      <c r="G123" s="89"/>
      <c r="H123" s="89"/>
      <c r="I123" s="89"/>
      <c r="J123" s="89"/>
      <c r="K123" s="89"/>
    </row>
    <row r="124" spans="1:11" s="90" customFormat="1">
      <c r="A124" s="140" t="s">
        <v>177</v>
      </c>
      <c r="B124" s="91" t="s">
        <v>178</v>
      </c>
      <c r="C124" s="82"/>
      <c r="D124" s="82"/>
      <c r="E124" s="78">
        <v>1522.5</v>
      </c>
      <c r="F124" s="82"/>
      <c r="G124" s="89"/>
      <c r="H124" s="89"/>
      <c r="I124" s="89"/>
      <c r="J124" s="89"/>
      <c r="K124" s="89"/>
    </row>
    <row r="125" spans="1:11" s="90" customFormat="1">
      <c r="A125" s="139" t="s">
        <v>181</v>
      </c>
      <c r="B125" s="91" t="s">
        <v>182</v>
      </c>
      <c r="C125" s="100">
        <v>268278</v>
      </c>
      <c r="D125" s="100">
        <v>268278</v>
      </c>
      <c r="E125" s="99">
        <v>31468.75</v>
      </c>
      <c r="F125" s="99">
        <v>11.7299033092538</v>
      </c>
      <c r="G125" s="89"/>
      <c r="H125" s="89"/>
      <c r="I125" s="89"/>
      <c r="J125" s="89"/>
      <c r="K125" s="89"/>
    </row>
    <row r="126" spans="1:11" s="90" customFormat="1">
      <c r="A126" s="140" t="s">
        <v>185</v>
      </c>
      <c r="B126" s="91" t="s">
        <v>184</v>
      </c>
      <c r="C126" s="82"/>
      <c r="D126" s="82"/>
      <c r="E126" s="78">
        <v>31468.75</v>
      </c>
      <c r="F126" s="82"/>
      <c r="G126" s="89"/>
      <c r="H126" s="89"/>
      <c r="I126" s="89"/>
      <c r="J126" s="89"/>
      <c r="K126" s="89"/>
    </row>
    <row r="127" spans="1:11" s="90" customFormat="1">
      <c r="A127" s="137" t="s">
        <v>256</v>
      </c>
      <c r="B127" s="138" t="s">
        <v>257</v>
      </c>
      <c r="C127" s="133">
        <v>68500</v>
      </c>
      <c r="D127" s="133">
        <v>68500</v>
      </c>
      <c r="E127" s="142"/>
      <c r="F127" s="142"/>
      <c r="G127" s="143"/>
      <c r="H127" s="143"/>
      <c r="I127" s="143"/>
      <c r="J127" s="143"/>
      <c r="K127" s="143"/>
    </row>
    <row r="128" spans="1:11" s="90" customFormat="1">
      <c r="A128" s="92" t="s">
        <v>217</v>
      </c>
      <c r="B128" s="91" t="s">
        <v>218</v>
      </c>
      <c r="C128" s="100">
        <v>68500</v>
      </c>
      <c r="D128" s="100">
        <v>68500</v>
      </c>
      <c r="E128" s="141"/>
      <c r="F128" s="141"/>
    </row>
    <row r="129" spans="1:11" s="90" customFormat="1">
      <c r="A129" s="139" t="s">
        <v>98</v>
      </c>
      <c r="B129" s="91" t="s">
        <v>99</v>
      </c>
      <c r="C129" s="100">
        <v>68500</v>
      </c>
      <c r="D129" s="100">
        <v>68500</v>
      </c>
      <c r="E129" s="141"/>
      <c r="F129" s="141"/>
    </row>
    <row r="130" spans="1:11" s="90" customFormat="1">
      <c r="A130" s="137" t="s">
        <v>258</v>
      </c>
      <c r="B130" s="138" t="s">
        <v>259</v>
      </c>
      <c r="C130" s="133">
        <v>219000</v>
      </c>
      <c r="D130" s="133">
        <v>219000</v>
      </c>
      <c r="E130" s="142"/>
      <c r="F130" s="142"/>
      <c r="G130" s="103"/>
      <c r="H130" s="103"/>
      <c r="I130" s="103"/>
      <c r="J130" s="103"/>
      <c r="K130" s="103"/>
    </row>
    <row r="131" spans="1:11" s="90" customFormat="1">
      <c r="A131" s="92" t="s">
        <v>219</v>
      </c>
      <c r="B131" s="91" t="s">
        <v>220</v>
      </c>
      <c r="C131" s="100">
        <v>32850</v>
      </c>
      <c r="D131" s="100">
        <v>32850</v>
      </c>
      <c r="E131" s="141"/>
      <c r="F131" s="141"/>
    </row>
    <row r="132" spans="1:11" s="90" customFormat="1">
      <c r="A132" s="139" t="s">
        <v>83</v>
      </c>
      <c r="B132" s="91" t="s">
        <v>84</v>
      </c>
      <c r="C132" s="100">
        <v>2400</v>
      </c>
      <c r="D132" s="100">
        <v>2400</v>
      </c>
      <c r="E132" s="141"/>
      <c r="F132" s="141"/>
      <c r="G132" s="89"/>
      <c r="H132" s="89"/>
      <c r="I132" s="89"/>
      <c r="J132" s="89"/>
      <c r="K132" s="89"/>
    </row>
    <row r="133" spans="1:11" s="90" customFormat="1">
      <c r="A133" s="139" t="s">
        <v>98</v>
      </c>
      <c r="B133" s="91" t="s">
        <v>99</v>
      </c>
      <c r="C133" s="100">
        <v>30450</v>
      </c>
      <c r="D133" s="100">
        <v>30450</v>
      </c>
      <c r="E133" s="141"/>
      <c r="F133" s="141"/>
      <c r="G133" s="89"/>
      <c r="H133" s="89"/>
      <c r="I133" s="89"/>
      <c r="J133" s="89"/>
      <c r="K133" s="89"/>
    </row>
    <row r="134" spans="1:11" s="90" customFormat="1">
      <c r="A134" s="92" t="s">
        <v>226</v>
      </c>
      <c r="B134" s="91" t="s">
        <v>227</v>
      </c>
      <c r="C134" s="100">
        <v>186150</v>
      </c>
      <c r="D134" s="100">
        <v>186150</v>
      </c>
      <c r="E134" s="141"/>
      <c r="F134" s="141"/>
    </row>
    <row r="135" spans="1:11" s="90" customFormat="1">
      <c r="A135" s="139" t="s">
        <v>83</v>
      </c>
      <c r="B135" s="91" t="s">
        <v>84</v>
      </c>
      <c r="C135" s="100">
        <v>13600</v>
      </c>
      <c r="D135" s="100">
        <v>13600</v>
      </c>
      <c r="E135" s="141"/>
      <c r="F135" s="141"/>
      <c r="G135" s="89"/>
      <c r="H135" s="89"/>
      <c r="I135" s="89"/>
      <c r="J135" s="89"/>
      <c r="K135" s="89"/>
    </row>
    <row r="136" spans="1:11" s="90" customFormat="1">
      <c r="A136" s="139" t="s">
        <v>98</v>
      </c>
      <c r="B136" s="91" t="s">
        <v>99</v>
      </c>
      <c r="C136" s="100">
        <v>172550</v>
      </c>
      <c r="D136" s="100">
        <v>172550</v>
      </c>
      <c r="E136" s="141"/>
      <c r="F136" s="141"/>
      <c r="G136" s="89"/>
      <c r="H136" s="89"/>
      <c r="I136" s="89"/>
      <c r="J136" s="89"/>
      <c r="K136" s="89"/>
    </row>
    <row r="137" spans="1:11" s="90" customFormat="1" ht="25.5">
      <c r="A137" s="137" t="s">
        <v>260</v>
      </c>
      <c r="B137" s="138" t="s">
        <v>261</v>
      </c>
      <c r="C137" s="133">
        <v>1053280</v>
      </c>
      <c r="D137" s="133">
        <v>1053280</v>
      </c>
      <c r="E137" s="134">
        <v>80561.960000000006</v>
      </c>
      <c r="F137" s="134">
        <v>7.6486746164362804</v>
      </c>
      <c r="G137" s="103"/>
      <c r="H137" s="103"/>
      <c r="I137" s="103"/>
      <c r="J137" s="103"/>
      <c r="K137" s="103"/>
    </row>
    <row r="138" spans="1:11" s="90" customFormat="1">
      <c r="A138" s="92" t="s">
        <v>217</v>
      </c>
      <c r="B138" s="91" t="s">
        <v>218</v>
      </c>
      <c r="C138" s="100">
        <v>2000</v>
      </c>
      <c r="D138" s="100">
        <v>2000</v>
      </c>
      <c r="E138" s="99"/>
      <c r="F138" s="99"/>
    </row>
    <row r="139" spans="1:11" s="90" customFormat="1">
      <c r="A139" s="139" t="s">
        <v>98</v>
      </c>
      <c r="B139" s="91" t="s">
        <v>99</v>
      </c>
      <c r="C139" s="100">
        <v>2000</v>
      </c>
      <c r="D139" s="100">
        <v>2000</v>
      </c>
      <c r="E139" s="99"/>
      <c r="F139" s="99"/>
    </row>
    <row r="140" spans="1:11" s="90" customFormat="1">
      <c r="A140" s="92" t="s">
        <v>219</v>
      </c>
      <c r="B140" s="91" t="s">
        <v>220</v>
      </c>
      <c r="C140" s="100">
        <v>211676</v>
      </c>
      <c r="D140" s="100">
        <v>211676</v>
      </c>
      <c r="E140" s="99">
        <v>12592.44</v>
      </c>
      <c r="F140" s="99">
        <v>5.9489219373004003</v>
      </c>
      <c r="G140" s="89"/>
      <c r="H140" s="89"/>
      <c r="I140" s="89"/>
      <c r="J140" s="89"/>
      <c r="K140" s="89"/>
    </row>
    <row r="141" spans="1:11" s="90" customFormat="1">
      <c r="A141" s="139" t="s">
        <v>83</v>
      </c>
      <c r="B141" s="91" t="s">
        <v>84</v>
      </c>
      <c r="C141" s="100">
        <v>129822</v>
      </c>
      <c r="D141" s="100">
        <v>129822</v>
      </c>
      <c r="E141" s="99">
        <v>5868.04</v>
      </c>
      <c r="F141" s="99">
        <v>4.5200659364360396</v>
      </c>
    </row>
    <row r="142" spans="1:11" s="90" customFormat="1">
      <c r="A142" s="140" t="s">
        <v>89</v>
      </c>
      <c r="B142" s="91" t="s">
        <v>90</v>
      </c>
      <c r="C142" s="82"/>
      <c r="D142" s="82"/>
      <c r="E142" s="78">
        <v>5036.96</v>
      </c>
      <c r="F142" s="82"/>
      <c r="G142" s="89"/>
      <c r="H142" s="89"/>
      <c r="I142" s="89"/>
      <c r="J142" s="89"/>
      <c r="K142" s="89"/>
    </row>
    <row r="143" spans="1:11" s="90" customFormat="1">
      <c r="A143" s="140" t="s">
        <v>96</v>
      </c>
      <c r="B143" s="91" t="s">
        <v>97</v>
      </c>
      <c r="C143" s="82"/>
      <c r="D143" s="82"/>
      <c r="E143" s="78">
        <v>831.08</v>
      </c>
      <c r="F143" s="82"/>
      <c r="G143" s="89"/>
      <c r="H143" s="89"/>
      <c r="I143" s="89"/>
      <c r="J143" s="89"/>
      <c r="K143" s="89"/>
    </row>
    <row r="144" spans="1:11" s="90" customFormat="1">
      <c r="A144" s="139" t="s">
        <v>98</v>
      </c>
      <c r="B144" s="91" t="s">
        <v>99</v>
      </c>
      <c r="C144" s="100">
        <v>71337</v>
      </c>
      <c r="D144" s="100">
        <v>71337</v>
      </c>
      <c r="E144" s="99">
        <v>6724.4</v>
      </c>
      <c r="F144" s="99">
        <v>9.4262444453789804</v>
      </c>
    </row>
    <row r="145" spans="1:11" s="90" customFormat="1">
      <c r="A145" s="140" t="s">
        <v>102</v>
      </c>
      <c r="B145" s="91" t="s">
        <v>103</v>
      </c>
      <c r="C145" s="82"/>
      <c r="D145" s="82"/>
      <c r="E145" s="78">
        <v>540.29999999999995</v>
      </c>
      <c r="F145" s="82"/>
      <c r="G145" s="89"/>
      <c r="H145" s="89"/>
      <c r="I145" s="89"/>
      <c r="J145" s="89"/>
      <c r="K145" s="89"/>
    </row>
    <row r="146" spans="1:11" s="90" customFormat="1">
      <c r="A146" s="140" t="s">
        <v>130</v>
      </c>
      <c r="B146" s="91" t="s">
        <v>131</v>
      </c>
      <c r="C146" s="82"/>
      <c r="D146" s="82"/>
      <c r="E146" s="78">
        <v>2683.51</v>
      </c>
      <c r="F146" s="82"/>
      <c r="G146" s="89"/>
      <c r="H146" s="89"/>
      <c r="I146" s="89"/>
      <c r="J146" s="89"/>
      <c r="K146" s="89"/>
    </row>
    <row r="147" spans="1:11" s="90" customFormat="1">
      <c r="A147" s="140" t="s">
        <v>134</v>
      </c>
      <c r="B147" s="91" t="s">
        <v>135</v>
      </c>
      <c r="C147" s="82"/>
      <c r="D147" s="82"/>
      <c r="E147" s="78">
        <v>132</v>
      </c>
      <c r="F147" s="82"/>
      <c r="G147" s="89"/>
      <c r="H147" s="89"/>
      <c r="I147" s="89"/>
      <c r="J147" s="89"/>
      <c r="K147" s="89"/>
    </row>
    <row r="148" spans="1:11" s="90" customFormat="1">
      <c r="A148" s="140" t="s">
        <v>138</v>
      </c>
      <c r="B148" s="91" t="s">
        <v>139</v>
      </c>
      <c r="C148" s="82"/>
      <c r="D148" s="82"/>
      <c r="E148" s="78">
        <v>2197.09</v>
      </c>
      <c r="F148" s="82"/>
      <c r="G148" s="89"/>
      <c r="H148" s="89"/>
      <c r="I148" s="89"/>
      <c r="J148" s="89"/>
      <c r="K148" s="89"/>
    </row>
    <row r="149" spans="1:11" s="90" customFormat="1">
      <c r="A149" s="140" t="s">
        <v>142</v>
      </c>
      <c r="B149" s="91" t="s">
        <v>143</v>
      </c>
      <c r="C149" s="82"/>
      <c r="D149" s="82"/>
      <c r="E149" s="78">
        <v>453</v>
      </c>
      <c r="F149" s="82"/>
      <c r="G149" s="89"/>
      <c r="H149" s="89"/>
      <c r="I149" s="89"/>
      <c r="J149" s="89"/>
      <c r="K149" s="89"/>
    </row>
    <row r="150" spans="1:11" s="90" customFormat="1">
      <c r="A150" s="140" t="s">
        <v>150</v>
      </c>
      <c r="B150" s="91" t="s">
        <v>151</v>
      </c>
      <c r="C150" s="82"/>
      <c r="D150" s="82"/>
      <c r="E150" s="78">
        <v>718.5</v>
      </c>
      <c r="F150" s="82"/>
      <c r="G150" s="89"/>
      <c r="H150" s="89"/>
      <c r="I150" s="89"/>
      <c r="J150" s="89"/>
      <c r="K150" s="89"/>
    </row>
    <row r="151" spans="1:11" s="90" customFormat="1">
      <c r="A151" s="139" t="s">
        <v>171</v>
      </c>
      <c r="B151" s="91" t="s">
        <v>172</v>
      </c>
      <c r="C151" s="100">
        <v>7443</v>
      </c>
      <c r="D151" s="100">
        <v>7443</v>
      </c>
      <c r="E151" s="141"/>
      <c r="F151" s="141"/>
    </row>
    <row r="152" spans="1:11" s="90" customFormat="1">
      <c r="A152" s="139" t="s">
        <v>181</v>
      </c>
      <c r="B152" s="91" t="s">
        <v>182</v>
      </c>
      <c r="C152" s="100">
        <v>3074</v>
      </c>
      <c r="D152" s="100">
        <v>3074</v>
      </c>
      <c r="E152" s="141"/>
      <c r="F152" s="141"/>
      <c r="G152" s="89"/>
      <c r="H152" s="89"/>
      <c r="I152" s="89"/>
      <c r="J152" s="89"/>
      <c r="K152" s="89"/>
    </row>
    <row r="153" spans="1:11" s="90" customFormat="1">
      <c r="A153" s="92" t="s">
        <v>222</v>
      </c>
      <c r="B153" s="91" t="s">
        <v>223</v>
      </c>
      <c r="C153" s="100">
        <v>326334</v>
      </c>
      <c r="D153" s="100">
        <v>326334</v>
      </c>
      <c r="E153" s="99">
        <v>43520.13</v>
      </c>
      <c r="F153" s="99">
        <v>13.3360697935244</v>
      </c>
    </row>
    <row r="154" spans="1:11" s="90" customFormat="1">
      <c r="A154" s="139" t="s">
        <v>83</v>
      </c>
      <c r="B154" s="91" t="s">
        <v>84</v>
      </c>
      <c r="C154" s="100">
        <v>141869</v>
      </c>
      <c r="D154" s="100">
        <v>141869</v>
      </c>
      <c r="E154" s="99">
        <v>25155.69</v>
      </c>
      <c r="F154" s="99">
        <v>17.731632703409499</v>
      </c>
      <c r="G154" s="89"/>
      <c r="H154" s="89"/>
      <c r="I154" s="89"/>
      <c r="J154" s="89"/>
      <c r="K154" s="89"/>
    </row>
    <row r="155" spans="1:11" s="90" customFormat="1">
      <c r="A155" s="140" t="s">
        <v>89</v>
      </c>
      <c r="B155" s="91" t="s">
        <v>90</v>
      </c>
      <c r="C155" s="82"/>
      <c r="D155" s="82"/>
      <c r="E155" s="78">
        <v>21592.87</v>
      </c>
      <c r="F155" s="82"/>
      <c r="G155" s="89"/>
      <c r="H155" s="89"/>
      <c r="I155" s="89"/>
      <c r="J155" s="89"/>
      <c r="K155" s="89"/>
    </row>
    <row r="156" spans="1:11" s="90" customFormat="1">
      <c r="A156" s="140" t="s">
        <v>96</v>
      </c>
      <c r="B156" s="91" t="s">
        <v>97</v>
      </c>
      <c r="C156" s="82"/>
      <c r="D156" s="82"/>
      <c r="E156" s="78">
        <v>3562.82</v>
      </c>
      <c r="F156" s="82"/>
      <c r="G156" s="89"/>
      <c r="H156" s="89"/>
      <c r="I156" s="89"/>
      <c r="J156" s="89"/>
      <c r="K156" s="89"/>
    </row>
    <row r="157" spans="1:11" s="90" customFormat="1">
      <c r="A157" s="139" t="s">
        <v>98</v>
      </c>
      <c r="B157" s="91" t="s">
        <v>99</v>
      </c>
      <c r="C157" s="100">
        <v>150603</v>
      </c>
      <c r="D157" s="100">
        <v>150603</v>
      </c>
      <c r="E157" s="99">
        <v>18364.439999999999</v>
      </c>
      <c r="F157" s="99">
        <v>12.1939403597538</v>
      </c>
    </row>
    <row r="158" spans="1:11" s="90" customFormat="1">
      <c r="A158" s="140" t="s">
        <v>102</v>
      </c>
      <c r="B158" s="91" t="s">
        <v>103</v>
      </c>
      <c r="C158" s="82"/>
      <c r="D158" s="82"/>
      <c r="E158" s="78">
        <v>1260.68</v>
      </c>
      <c r="F158" s="82"/>
      <c r="G158" s="89"/>
      <c r="H158" s="89"/>
      <c r="I158" s="89"/>
      <c r="J158" s="89"/>
      <c r="K158" s="89"/>
    </row>
    <row r="159" spans="1:11" s="90" customFormat="1">
      <c r="A159" s="140" t="s">
        <v>130</v>
      </c>
      <c r="B159" s="91" t="s">
        <v>131</v>
      </c>
      <c r="C159" s="82"/>
      <c r="D159" s="82"/>
      <c r="E159" s="78">
        <v>941.49</v>
      </c>
      <c r="F159" s="82"/>
      <c r="G159" s="89"/>
      <c r="H159" s="89"/>
      <c r="I159" s="89"/>
      <c r="J159" s="89"/>
      <c r="K159" s="89"/>
    </row>
    <row r="160" spans="1:11" s="90" customFormat="1">
      <c r="A160" s="140" t="s">
        <v>134</v>
      </c>
      <c r="B160" s="91" t="s">
        <v>135</v>
      </c>
      <c r="C160" s="82"/>
      <c r="D160" s="82"/>
      <c r="E160" s="78">
        <v>308</v>
      </c>
      <c r="F160" s="82"/>
      <c r="G160" s="89"/>
      <c r="H160" s="89"/>
      <c r="I160" s="89"/>
      <c r="J160" s="89"/>
      <c r="K160" s="89"/>
    </row>
    <row r="161" spans="1:11" s="90" customFormat="1">
      <c r="A161" s="140" t="s">
        <v>138</v>
      </c>
      <c r="B161" s="91" t="s">
        <v>139</v>
      </c>
      <c r="C161" s="82"/>
      <c r="D161" s="82"/>
      <c r="E161" s="78">
        <v>13120.77</v>
      </c>
      <c r="F161" s="82"/>
      <c r="G161" s="89"/>
      <c r="H161" s="89"/>
      <c r="I161" s="89"/>
      <c r="J161" s="89"/>
      <c r="K161" s="89"/>
    </row>
    <row r="162" spans="1:11" s="90" customFormat="1">
      <c r="A162" s="140" t="s">
        <v>142</v>
      </c>
      <c r="B162" s="91" t="s">
        <v>143</v>
      </c>
      <c r="C162" s="82"/>
      <c r="D162" s="82"/>
      <c r="E162" s="78">
        <v>1057</v>
      </c>
      <c r="F162" s="82"/>
      <c r="G162" s="89"/>
      <c r="H162" s="89"/>
      <c r="I162" s="89"/>
      <c r="J162" s="89"/>
      <c r="K162" s="89"/>
    </row>
    <row r="163" spans="1:11" s="90" customFormat="1">
      <c r="A163" s="140" t="s">
        <v>150</v>
      </c>
      <c r="B163" s="91" t="s">
        <v>151</v>
      </c>
      <c r="C163" s="82"/>
      <c r="D163" s="82"/>
      <c r="E163" s="78">
        <v>1676.5</v>
      </c>
      <c r="F163" s="82"/>
      <c r="G163" s="89"/>
      <c r="H163" s="89"/>
      <c r="I163" s="89"/>
      <c r="J163" s="89"/>
      <c r="K163" s="89"/>
    </row>
    <row r="164" spans="1:11" s="90" customFormat="1">
      <c r="A164" s="139" t="s">
        <v>171</v>
      </c>
      <c r="B164" s="91" t="s">
        <v>172</v>
      </c>
      <c r="C164" s="100">
        <v>18263</v>
      </c>
      <c r="D164" s="100">
        <v>18263</v>
      </c>
      <c r="E164" s="141"/>
      <c r="F164" s="141"/>
    </row>
    <row r="165" spans="1:11" s="90" customFormat="1">
      <c r="A165" s="139" t="s">
        <v>181</v>
      </c>
      <c r="B165" s="91" t="s">
        <v>182</v>
      </c>
      <c r="C165" s="100">
        <v>15599</v>
      </c>
      <c r="D165" s="100">
        <v>15599</v>
      </c>
      <c r="E165" s="141"/>
      <c r="F165" s="141"/>
    </row>
    <row r="166" spans="1:11" s="90" customFormat="1">
      <c r="A166" s="92" t="s">
        <v>224</v>
      </c>
      <c r="B166" s="91" t="s">
        <v>225</v>
      </c>
      <c r="C166" s="100">
        <v>513270</v>
      </c>
      <c r="D166" s="100">
        <v>513270</v>
      </c>
      <c r="E166" s="99">
        <v>24449.39</v>
      </c>
      <c r="F166" s="99">
        <v>4.76345588092037</v>
      </c>
    </row>
    <row r="167" spans="1:11" s="90" customFormat="1">
      <c r="A167" s="139" t="s">
        <v>83</v>
      </c>
      <c r="B167" s="91" t="s">
        <v>84</v>
      </c>
      <c r="C167" s="100">
        <v>377790</v>
      </c>
      <c r="D167" s="100">
        <v>377790</v>
      </c>
      <c r="E167" s="99">
        <v>14872.78</v>
      </c>
      <c r="F167" s="99">
        <v>3.9367849863680902</v>
      </c>
      <c r="G167" s="89"/>
      <c r="H167" s="89"/>
      <c r="I167" s="89"/>
      <c r="J167" s="89"/>
      <c r="K167" s="89"/>
    </row>
    <row r="168" spans="1:11" s="90" customFormat="1">
      <c r="A168" s="140" t="s">
        <v>89</v>
      </c>
      <c r="B168" s="91" t="s">
        <v>90</v>
      </c>
      <c r="C168" s="82"/>
      <c r="D168" s="82"/>
      <c r="E168" s="78">
        <v>12784.86</v>
      </c>
      <c r="F168" s="82"/>
      <c r="G168" s="89"/>
      <c r="H168" s="89"/>
      <c r="I168" s="89"/>
      <c r="J168" s="89"/>
      <c r="K168" s="89"/>
    </row>
    <row r="169" spans="1:11" s="90" customFormat="1">
      <c r="A169" s="140" t="s">
        <v>96</v>
      </c>
      <c r="B169" s="91" t="s">
        <v>97</v>
      </c>
      <c r="C169" s="82"/>
      <c r="D169" s="82"/>
      <c r="E169" s="78">
        <v>2087.92</v>
      </c>
      <c r="F169" s="82"/>
      <c r="G169" s="89"/>
      <c r="H169" s="89"/>
      <c r="I169" s="89"/>
      <c r="J169" s="89"/>
      <c r="K169" s="89"/>
    </row>
    <row r="170" spans="1:11" s="90" customFormat="1">
      <c r="A170" s="139" t="s">
        <v>98</v>
      </c>
      <c r="B170" s="91" t="s">
        <v>99</v>
      </c>
      <c r="C170" s="100">
        <v>98577</v>
      </c>
      <c r="D170" s="100">
        <v>98577</v>
      </c>
      <c r="E170" s="99">
        <v>9576.61</v>
      </c>
      <c r="F170" s="99">
        <v>9.7148523489252092</v>
      </c>
      <c r="G170" s="89"/>
      <c r="H170" s="89"/>
      <c r="I170" s="89"/>
      <c r="J170" s="89"/>
      <c r="K170" s="89"/>
    </row>
    <row r="171" spans="1:11" s="90" customFormat="1">
      <c r="A171" s="140" t="s">
        <v>130</v>
      </c>
      <c r="B171" s="91" t="s">
        <v>131</v>
      </c>
      <c r="C171" s="82"/>
      <c r="D171" s="82"/>
      <c r="E171" s="78">
        <v>5320</v>
      </c>
      <c r="F171" s="82"/>
      <c r="G171" s="89"/>
      <c r="H171" s="89"/>
      <c r="I171" s="89"/>
      <c r="J171" s="89"/>
      <c r="K171" s="89"/>
    </row>
    <row r="172" spans="1:11" s="90" customFormat="1">
      <c r="A172" s="140" t="s">
        <v>138</v>
      </c>
      <c r="B172" s="91" t="s">
        <v>139</v>
      </c>
      <c r="C172" s="82"/>
      <c r="D172" s="82"/>
      <c r="E172" s="78">
        <v>4256.6099999999997</v>
      </c>
      <c r="F172" s="82"/>
      <c r="G172" s="89"/>
      <c r="H172" s="89"/>
      <c r="I172" s="89"/>
      <c r="J172" s="89"/>
      <c r="K172" s="89"/>
    </row>
    <row r="173" spans="1:11" s="90" customFormat="1">
      <c r="A173" s="139" t="s">
        <v>171</v>
      </c>
      <c r="B173" s="91" t="s">
        <v>172</v>
      </c>
      <c r="C173" s="100">
        <v>29103</v>
      </c>
      <c r="D173" s="100">
        <v>29103</v>
      </c>
      <c r="E173" s="141"/>
      <c r="F173" s="141"/>
    </row>
    <row r="174" spans="1:11" s="90" customFormat="1">
      <c r="A174" s="139" t="s">
        <v>181</v>
      </c>
      <c r="B174" s="91" t="s">
        <v>182</v>
      </c>
      <c r="C174" s="100">
        <v>7800</v>
      </c>
      <c r="D174" s="100">
        <v>7800</v>
      </c>
      <c r="E174" s="141"/>
      <c r="F174" s="141"/>
      <c r="G174" s="89"/>
      <c r="H174" s="89"/>
      <c r="I174" s="89"/>
      <c r="J174" s="89"/>
      <c r="K174" s="89"/>
    </row>
    <row r="175" spans="1:11" s="90" customFormat="1" ht="25.5">
      <c r="A175" s="137" t="s">
        <v>262</v>
      </c>
      <c r="B175" s="138" t="s">
        <v>263</v>
      </c>
      <c r="C175" s="133">
        <v>119310</v>
      </c>
      <c r="D175" s="133">
        <v>119310</v>
      </c>
      <c r="E175" s="134">
        <v>9508</v>
      </c>
      <c r="F175" s="134">
        <v>7.9691559802196004</v>
      </c>
      <c r="G175" s="143"/>
      <c r="H175" s="143"/>
      <c r="I175" s="143"/>
      <c r="J175" s="143"/>
      <c r="K175" s="143"/>
    </row>
    <row r="176" spans="1:11" s="90" customFormat="1">
      <c r="A176" s="92" t="s">
        <v>83</v>
      </c>
      <c r="B176" s="91" t="s">
        <v>221</v>
      </c>
      <c r="C176" s="100">
        <v>119310</v>
      </c>
      <c r="D176" s="100">
        <v>119310</v>
      </c>
      <c r="E176" s="99">
        <v>9508</v>
      </c>
      <c r="F176" s="99">
        <v>7.9691559802196004</v>
      </c>
      <c r="G176" s="89"/>
      <c r="H176" s="89"/>
      <c r="I176" s="89"/>
      <c r="J176" s="89"/>
      <c r="K176" s="89"/>
    </row>
    <row r="177" spans="1:11" s="90" customFormat="1">
      <c r="A177" s="139" t="s">
        <v>83</v>
      </c>
      <c r="B177" s="91" t="s">
        <v>84</v>
      </c>
      <c r="C177" s="100">
        <v>94710</v>
      </c>
      <c r="D177" s="100">
        <v>94710</v>
      </c>
      <c r="E177" s="99">
        <v>7348</v>
      </c>
      <c r="F177" s="99">
        <v>7.7584204413472699</v>
      </c>
      <c r="G177" s="89"/>
      <c r="H177" s="89"/>
      <c r="I177" s="89"/>
      <c r="J177" s="89"/>
      <c r="K177" s="89"/>
    </row>
    <row r="178" spans="1:11" s="90" customFormat="1">
      <c r="A178" s="140" t="s">
        <v>87</v>
      </c>
      <c r="B178" s="91" t="s">
        <v>88</v>
      </c>
      <c r="C178" s="82"/>
      <c r="D178" s="82"/>
      <c r="E178" s="78">
        <v>6307.31</v>
      </c>
      <c r="F178" s="82"/>
      <c r="G178" s="89"/>
      <c r="H178" s="89"/>
      <c r="I178" s="89"/>
      <c r="J178" s="89"/>
      <c r="K178" s="89"/>
    </row>
    <row r="179" spans="1:11" s="90" customFormat="1">
      <c r="A179" s="140" t="s">
        <v>96</v>
      </c>
      <c r="B179" s="91" t="s">
        <v>97</v>
      </c>
      <c r="C179" s="82"/>
      <c r="D179" s="82"/>
      <c r="E179" s="78">
        <v>1040.69</v>
      </c>
      <c r="F179" s="82"/>
      <c r="G179" s="89"/>
      <c r="H179" s="89"/>
      <c r="I179" s="89"/>
      <c r="J179" s="89"/>
      <c r="K179" s="89"/>
    </row>
    <row r="180" spans="1:11" s="90" customFormat="1">
      <c r="A180" s="139" t="s">
        <v>98</v>
      </c>
      <c r="B180" s="91" t="s">
        <v>99</v>
      </c>
      <c r="C180" s="100">
        <v>24600</v>
      </c>
      <c r="D180" s="100">
        <v>24600</v>
      </c>
      <c r="E180" s="99">
        <v>2160</v>
      </c>
      <c r="F180" s="99">
        <v>8.7804878048780495</v>
      </c>
      <c r="G180" s="89"/>
      <c r="H180" s="89"/>
      <c r="I180" s="89"/>
      <c r="J180" s="89"/>
      <c r="K180" s="89"/>
    </row>
    <row r="181" spans="1:11" s="90" customFormat="1">
      <c r="A181" s="140" t="s">
        <v>102</v>
      </c>
      <c r="B181" s="91" t="s">
        <v>103</v>
      </c>
      <c r="C181" s="82"/>
      <c r="D181" s="82"/>
      <c r="E181" s="78">
        <v>2160</v>
      </c>
      <c r="F181" s="82"/>
      <c r="G181" s="89"/>
      <c r="H181" s="89"/>
      <c r="I181" s="89"/>
      <c r="J181" s="89"/>
      <c r="K181" s="89"/>
    </row>
    <row r="182" spans="1:11" s="90" customFormat="1">
      <c r="A182" s="137" t="s">
        <v>264</v>
      </c>
      <c r="B182" s="138" t="s">
        <v>265</v>
      </c>
      <c r="C182" s="133">
        <v>386500</v>
      </c>
      <c r="D182" s="133">
        <v>386500</v>
      </c>
      <c r="E182" s="134">
        <v>1000</v>
      </c>
      <c r="F182" s="134">
        <v>0.25873221216040998</v>
      </c>
      <c r="G182" s="143"/>
      <c r="H182" s="143"/>
      <c r="I182" s="143"/>
      <c r="J182" s="143"/>
      <c r="K182" s="143"/>
    </row>
    <row r="183" spans="1:11" s="90" customFormat="1">
      <c r="A183" s="92" t="s">
        <v>217</v>
      </c>
      <c r="B183" s="91" t="s">
        <v>218</v>
      </c>
      <c r="C183" s="100">
        <v>386500</v>
      </c>
      <c r="D183" s="100">
        <v>386500</v>
      </c>
      <c r="E183" s="99">
        <v>1000</v>
      </c>
      <c r="F183" s="99">
        <v>0.25873221216040998</v>
      </c>
    </row>
    <row r="184" spans="1:11" s="90" customFormat="1">
      <c r="A184" s="139" t="s">
        <v>98</v>
      </c>
      <c r="B184" s="91" t="s">
        <v>99</v>
      </c>
      <c r="C184" s="100">
        <v>386500</v>
      </c>
      <c r="D184" s="100">
        <v>386500</v>
      </c>
      <c r="E184" s="99">
        <v>1000</v>
      </c>
      <c r="F184" s="99">
        <v>0.25873221216040998</v>
      </c>
      <c r="G184" s="89"/>
      <c r="H184" s="89"/>
      <c r="I184" s="89"/>
      <c r="J184" s="89"/>
      <c r="K184" s="89"/>
    </row>
    <row r="185" spans="1:11" s="90" customFormat="1">
      <c r="A185" s="140" t="s">
        <v>142</v>
      </c>
      <c r="B185" s="91" t="s">
        <v>143</v>
      </c>
      <c r="C185" s="82"/>
      <c r="D185" s="82"/>
      <c r="E185" s="78">
        <v>1000</v>
      </c>
      <c r="F185" s="82"/>
      <c r="G185" s="89"/>
      <c r="H185" s="89"/>
      <c r="I185" s="89"/>
      <c r="J185" s="89"/>
      <c r="K185" s="89"/>
    </row>
    <row r="188" spans="1:11" ht="14.25">
      <c r="E188" s="144"/>
    </row>
    <row r="189" spans="1:11" ht="14.25">
      <c r="E189" s="144"/>
    </row>
    <row r="190" spans="1:11" ht="14.25">
      <c r="E190" s="144"/>
    </row>
  </sheetData>
  <mergeCells count="5">
    <mergeCell ref="A2:I2"/>
    <mergeCell ref="A7:B7"/>
    <mergeCell ref="A8:B8"/>
    <mergeCell ref="A5:F5"/>
    <mergeCell ref="A4:F4"/>
  </mergeCells>
  <pageMargins left="0.70866141732283472" right="0.70866141732283472" top="1.1811023622047245" bottom="0.74803149606299213" header="0.31496062992125984" footer="0.31496062992125984"/>
  <pageSetup paperSize="9" scale="93" orientation="landscape" r:id="rId1"/>
  <headerFooter>
    <oddHeader>&amp;L&amp;G</oddHeader>
    <oddFooter>&amp;R&amp;P/&amp;N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53251-23F0-4A8B-A955-7B40D987E54D}">
  <sheetPr codeName="Sheet4">
    <pageSetUpPr autoPageBreaks="0"/>
  </sheetPr>
  <dimension ref="A1:M315"/>
  <sheetViews>
    <sheetView zoomScaleNormal="100" workbookViewId="0">
      <selection activeCell="B2" sqref="B2"/>
    </sheetView>
  </sheetViews>
  <sheetFormatPr defaultRowHeight="11.25"/>
  <cols>
    <col min="1" max="1" width="2.83203125" style="2" customWidth="1"/>
    <col min="2" max="2" width="44.83203125" style="2" bestFit="1" customWidth="1"/>
    <col min="3" max="3" width="40.5" style="2" bestFit="1" customWidth="1"/>
    <col min="4" max="4" width="19.83203125" style="2" bestFit="1" customWidth="1"/>
    <col min="5" max="5" width="18.83203125" style="2" bestFit="1" customWidth="1"/>
    <col min="6" max="6" width="18.1640625" style="2" bestFit="1" customWidth="1"/>
    <col min="7" max="7" width="18.5" style="2" bestFit="1" customWidth="1"/>
    <col min="8" max="8" width="17.33203125" style="2" bestFit="1" customWidth="1"/>
    <col min="9" max="10" width="18.6640625" style="2" bestFit="1" customWidth="1"/>
    <col min="11" max="11" width="15" style="2" bestFit="1" customWidth="1"/>
    <col min="12" max="12" width="18.6640625" style="2" bestFit="1" customWidth="1"/>
    <col min="13" max="13" width="10.1640625" style="2" bestFit="1" customWidth="1"/>
    <col min="14" max="16384" width="9.33203125" style="2"/>
  </cols>
  <sheetData>
    <row r="1" spans="1:13" ht="12.7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1:13" ht="33.75">
      <c r="B2" s="4" t="s">
        <v>5</v>
      </c>
      <c r="C2" s="4" t="s">
        <v>5</v>
      </c>
      <c r="D2" s="16" t="s">
        <v>48</v>
      </c>
      <c r="E2" s="16" t="s">
        <v>41</v>
      </c>
      <c r="F2" s="16" t="s">
        <v>40</v>
      </c>
      <c r="G2" s="16" t="s">
        <v>49</v>
      </c>
      <c r="H2" s="16" t="s">
        <v>36</v>
      </c>
      <c r="I2" s="16" t="s">
        <v>37</v>
      </c>
      <c r="J2"/>
      <c r="K2"/>
      <c r="L2"/>
      <c r="M2"/>
    </row>
    <row r="3" spans="1:13">
      <c r="B3" s="4" t="s">
        <v>42</v>
      </c>
      <c r="C3" s="4" t="s">
        <v>5</v>
      </c>
      <c r="D3" s="5" t="s">
        <v>6</v>
      </c>
      <c r="E3" s="5" t="s">
        <v>6</v>
      </c>
      <c r="F3" s="5" t="s">
        <v>6</v>
      </c>
      <c r="G3" s="5" t="s">
        <v>6</v>
      </c>
      <c r="H3" s="5" t="s">
        <v>5</v>
      </c>
      <c r="I3" s="5" t="s">
        <v>5</v>
      </c>
      <c r="J3"/>
      <c r="K3"/>
      <c r="L3"/>
      <c r="M3"/>
    </row>
    <row r="4" spans="1:13">
      <c r="A4"/>
      <c r="B4" s="8" t="s">
        <v>43</v>
      </c>
      <c r="C4" s="8" t="s">
        <v>5</v>
      </c>
      <c r="D4" s="52">
        <v>102464.33</v>
      </c>
      <c r="E4" s="53">
        <v>468528</v>
      </c>
      <c r="F4" s="53">
        <v>468528</v>
      </c>
      <c r="G4" s="52">
        <v>211647.58</v>
      </c>
      <c r="H4" s="52">
        <v>206.557325851835</v>
      </c>
      <c r="I4" s="52">
        <v>45.172877608168598</v>
      </c>
      <c r="J4"/>
      <c r="K4"/>
      <c r="L4"/>
      <c r="M4"/>
    </row>
    <row r="5" spans="1:13">
      <c r="A5"/>
      <c r="B5" s="19" t="s">
        <v>44</v>
      </c>
      <c r="C5" s="21" t="s">
        <v>45</v>
      </c>
      <c r="D5" s="25">
        <v>102464.33</v>
      </c>
      <c r="E5" s="7">
        <v>468528</v>
      </c>
      <c r="F5" s="7">
        <v>468528</v>
      </c>
      <c r="G5" s="25">
        <v>211647.58</v>
      </c>
      <c r="H5" s="25">
        <v>206.557325851835</v>
      </c>
      <c r="I5" s="25">
        <v>45.172877608168598</v>
      </c>
      <c r="J5"/>
      <c r="K5"/>
      <c r="L5"/>
      <c r="M5"/>
    </row>
    <row r="6" spans="1:13">
      <c r="A6"/>
      <c r="B6"/>
      <c r="C6"/>
      <c r="D6"/>
      <c r="E6"/>
      <c r="F6"/>
      <c r="G6"/>
      <c r="H6"/>
      <c r="I6"/>
      <c r="J6"/>
      <c r="K6"/>
      <c r="L6"/>
      <c r="M6"/>
    </row>
    <row r="7" spans="1:13">
      <c r="A7"/>
      <c r="B7"/>
      <c r="C7"/>
      <c r="D7"/>
      <c r="E7"/>
      <c r="F7"/>
      <c r="G7"/>
      <c r="H7"/>
      <c r="I7"/>
      <c r="J7"/>
      <c r="K7"/>
      <c r="L7"/>
      <c r="M7"/>
    </row>
    <row r="8" spans="1:13">
      <c r="A8"/>
      <c r="B8"/>
      <c r="C8"/>
      <c r="D8"/>
      <c r="E8"/>
      <c r="F8"/>
      <c r="G8"/>
      <c r="H8"/>
      <c r="I8"/>
      <c r="J8"/>
      <c r="K8"/>
      <c r="L8"/>
      <c r="M8"/>
    </row>
    <row r="9" spans="1:13">
      <c r="A9"/>
      <c r="B9"/>
      <c r="C9"/>
      <c r="D9"/>
      <c r="E9"/>
      <c r="F9"/>
      <c r="G9"/>
      <c r="H9"/>
      <c r="I9"/>
      <c r="J9"/>
      <c r="K9"/>
      <c r="L9"/>
      <c r="M9"/>
    </row>
    <row r="10" spans="1:13">
      <c r="A10"/>
      <c r="B10"/>
      <c r="C10"/>
      <c r="D10"/>
      <c r="E10"/>
      <c r="F10"/>
      <c r="G10"/>
      <c r="H10"/>
      <c r="I10"/>
      <c r="J10"/>
      <c r="K10"/>
      <c r="L10"/>
      <c r="M10"/>
    </row>
    <row r="11" spans="1:13">
      <c r="A11"/>
      <c r="B11"/>
      <c r="C11"/>
      <c r="D11"/>
      <c r="E11"/>
      <c r="F11"/>
      <c r="G11"/>
      <c r="H11"/>
      <c r="I11"/>
      <c r="J11"/>
      <c r="K11"/>
      <c r="L11"/>
      <c r="M11"/>
    </row>
    <row r="12" spans="1:13">
      <c r="A12"/>
      <c r="B12"/>
      <c r="C12"/>
      <c r="D12"/>
      <c r="E12"/>
      <c r="F12"/>
      <c r="G12"/>
      <c r="H12"/>
      <c r="I12"/>
      <c r="J12"/>
      <c r="K12"/>
      <c r="L12"/>
      <c r="M12"/>
    </row>
    <row r="13" spans="1:13">
      <c r="A13"/>
      <c r="B13"/>
      <c r="C13"/>
      <c r="D13"/>
      <c r="E13"/>
      <c r="F13"/>
      <c r="G13"/>
      <c r="H13"/>
      <c r="I13"/>
      <c r="J13"/>
      <c r="K13"/>
      <c r="L13"/>
      <c r="M13"/>
    </row>
    <row r="14" spans="1:13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3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3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>
      <c r="A21"/>
      <c r="B21"/>
      <c r="C21"/>
      <c r="D21"/>
      <c r="E21"/>
      <c r="F21"/>
      <c r="G21"/>
      <c r="H21"/>
      <c r="I21"/>
      <c r="J21"/>
      <c r="K21"/>
      <c r="L21"/>
    </row>
    <row r="22" spans="1:13">
      <c r="A22"/>
      <c r="B22"/>
      <c r="C22"/>
      <c r="D22"/>
      <c r="E22"/>
      <c r="F22"/>
      <c r="G22"/>
      <c r="H22"/>
      <c r="I22"/>
      <c r="J22"/>
    </row>
    <row r="23" spans="1:13">
      <c r="A23"/>
      <c r="B23"/>
      <c r="C23"/>
      <c r="D23"/>
      <c r="E23"/>
      <c r="F23"/>
      <c r="G23"/>
      <c r="H23"/>
      <c r="I23"/>
      <c r="J23"/>
    </row>
    <row r="24" spans="1:13">
      <c r="A24"/>
      <c r="B24"/>
      <c r="C24"/>
      <c r="D24"/>
      <c r="E24"/>
      <c r="F24"/>
      <c r="G24"/>
      <c r="H24"/>
      <c r="I24"/>
      <c r="J24"/>
    </row>
    <row r="25" spans="1:13">
      <c r="A25"/>
      <c r="B25"/>
      <c r="C25"/>
      <c r="D25"/>
      <c r="E25"/>
      <c r="F25"/>
      <c r="G25"/>
      <c r="H25"/>
      <c r="I25"/>
      <c r="J25"/>
    </row>
    <row r="26" spans="1:13">
      <c r="A26"/>
      <c r="B26"/>
      <c r="C26"/>
      <c r="D26"/>
      <c r="E26"/>
      <c r="F26"/>
      <c r="G26"/>
      <c r="H26"/>
      <c r="I26"/>
      <c r="J26"/>
    </row>
    <row r="27" spans="1:13">
      <c r="A27"/>
      <c r="B27"/>
      <c r="C27"/>
      <c r="D27"/>
      <c r="E27"/>
      <c r="F27"/>
      <c r="G27"/>
      <c r="H27"/>
      <c r="I27"/>
      <c r="J27"/>
    </row>
    <row r="28" spans="1:13">
      <c r="A28"/>
      <c r="B28"/>
      <c r="C28"/>
      <c r="D28"/>
      <c r="E28"/>
      <c r="F28"/>
      <c r="G28"/>
      <c r="H28"/>
      <c r="I28"/>
      <c r="J28"/>
    </row>
    <row r="29" spans="1:13">
      <c r="A29"/>
      <c r="B29"/>
      <c r="C29"/>
      <c r="D29"/>
      <c r="E29"/>
      <c r="F29"/>
      <c r="G29"/>
      <c r="H29"/>
      <c r="I29"/>
      <c r="J29"/>
    </row>
    <row r="30" spans="1:13">
      <c r="A30"/>
      <c r="B30"/>
      <c r="C30"/>
      <c r="D30"/>
      <c r="E30"/>
      <c r="F30"/>
      <c r="G30"/>
      <c r="H30"/>
      <c r="I30"/>
      <c r="J30"/>
    </row>
    <row r="31" spans="1:13">
      <c r="A31"/>
      <c r="B31"/>
      <c r="C31"/>
      <c r="D31"/>
      <c r="E31"/>
      <c r="F31"/>
      <c r="G31"/>
      <c r="H31"/>
      <c r="I31"/>
      <c r="J31"/>
    </row>
    <row r="32" spans="1:13">
      <c r="A32"/>
      <c r="B32"/>
      <c r="C32"/>
      <c r="D32"/>
      <c r="E32"/>
      <c r="F32"/>
      <c r="G32"/>
      <c r="H32"/>
      <c r="I32"/>
      <c r="J32"/>
    </row>
    <row r="33" spans="1:10">
      <c r="A33"/>
      <c r="B33"/>
      <c r="C33"/>
      <c r="D33"/>
      <c r="E33"/>
      <c r="F33"/>
      <c r="G33"/>
      <c r="H33"/>
      <c r="I33"/>
      <c r="J33"/>
    </row>
    <row r="34" spans="1:10">
      <c r="B34"/>
      <c r="C34"/>
      <c r="D34"/>
      <c r="E34"/>
      <c r="F34"/>
      <c r="G34"/>
      <c r="H34"/>
      <c r="I34"/>
      <c r="J34"/>
    </row>
    <row r="35" spans="1:10">
      <c r="B35"/>
      <c r="C35"/>
      <c r="D35"/>
      <c r="E35"/>
      <c r="F35"/>
      <c r="G35"/>
      <c r="H35"/>
      <c r="I35"/>
      <c r="J35"/>
    </row>
    <row r="36" spans="1:10">
      <c r="B36"/>
      <c r="C36"/>
      <c r="D36"/>
      <c r="E36"/>
      <c r="F36"/>
      <c r="G36"/>
      <c r="H36"/>
      <c r="I36"/>
      <c r="J36"/>
    </row>
    <row r="37" spans="1:10">
      <c r="B37"/>
      <c r="C37"/>
      <c r="D37"/>
      <c r="E37"/>
      <c r="F37"/>
      <c r="G37"/>
      <c r="H37"/>
      <c r="I37"/>
      <c r="J37"/>
    </row>
    <row r="38" spans="1:10">
      <c r="B38"/>
      <c r="C38"/>
      <c r="D38"/>
      <c r="E38"/>
      <c r="F38"/>
      <c r="G38"/>
      <c r="H38"/>
      <c r="I38"/>
      <c r="J38"/>
    </row>
    <row r="39" spans="1:10">
      <c r="B39"/>
      <c r="C39"/>
      <c r="D39"/>
      <c r="E39"/>
      <c r="F39"/>
      <c r="G39"/>
      <c r="H39"/>
      <c r="I39"/>
      <c r="J39"/>
    </row>
    <row r="40" spans="1:10">
      <c r="B40"/>
      <c r="C40"/>
      <c r="D40"/>
      <c r="E40"/>
      <c r="F40"/>
      <c r="G40"/>
      <c r="H40"/>
      <c r="I40"/>
      <c r="J40"/>
    </row>
    <row r="41" spans="1:10">
      <c r="B41"/>
      <c r="C41"/>
      <c r="D41"/>
      <c r="E41"/>
      <c r="F41"/>
      <c r="G41"/>
      <c r="H41"/>
      <c r="I41"/>
      <c r="J41"/>
    </row>
    <row r="42" spans="1:10">
      <c r="B42"/>
      <c r="C42"/>
      <c r="D42"/>
      <c r="E42"/>
      <c r="F42"/>
      <c r="G42"/>
      <c r="H42"/>
      <c r="I42"/>
      <c r="J42"/>
    </row>
    <row r="43" spans="1:10">
      <c r="B43"/>
      <c r="C43"/>
      <c r="D43"/>
      <c r="E43"/>
      <c r="F43"/>
      <c r="G43"/>
      <c r="H43"/>
      <c r="I43"/>
      <c r="J43"/>
    </row>
    <row r="44" spans="1:10">
      <c r="B44"/>
      <c r="C44"/>
      <c r="D44"/>
      <c r="E44"/>
      <c r="F44"/>
      <c r="G44"/>
      <c r="H44"/>
      <c r="I44"/>
      <c r="J44"/>
    </row>
    <row r="45" spans="1:10">
      <c r="B45"/>
      <c r="C45"/>
      <c r="D45"/>
      <c r="E45"/>
      <c r="F45"/>
      <c r="G45"/>
      <c r="H45"/>
      <c r="I45"/>
      <c r="J45"/>
    </row>
    <row r="46" spans="1:10">
      <c r="B46"/>
      <c r="C46"/>
      <c r="D46"/>
      <c r="E46"/>
      <c r="F46"/>
      <c r="G46"/>
      <c r="H46"/>
      <c r="I46"/>
      <c r="J46"/>
    </row>
    <row r="47" spans="1:10">
      <c r="B47"/>
      <c r="C47"/>
      <c r="D47"/>
      <c r="E47"/>
      <c r="F47"/>
      <c r="G47"/>
      <c r="H47"/>
      <c r="I47"/>
      <c r="J47"/>
    </row>
    <row r="48" spans="1:10">
      <c r="B48"/>
      <c r="C48"/>
      <c r="D48"/>
      <c r="E48"/>
      <c r="F48"/>
      <c r="G48"/>
      <c r="H48"/>
      <c r="I48"/>
      <c r="J48"/>
    </row>
    <row r="49" spans="2:10">
      <c r="B49"/>
      <c r="C49"/>
      <c r="D49"/>
      <c r="E49"/>
      <c r="F49"/>
      <c r="G49"/>
      <c r="H49"/>
      <c r="I49"/>
      <c r="J49"/>
    </row>
    <row r="50" spans="2:10">
      <c r="B50"/>
      <c r="C50"/>
      <c r="D50"/>
      <c r="E50"/>
      <c r="F50"/>
      <c r="G50"/>
      <c r="H50"/>
      <c r="I50"/>
      <c r="J50"/>
    </row>
    <row r="51" spans="2:10">
      <c r="B51"/>
      <c r="C51"/>
      <c r="D51"/>
      <c r="E51"/>
      <c r="F51"/>
      <c r="G51"/>
      <c r="H51"/>
      <c r="I51"/>
      <c r="J51"/>
    </row>
    <row r="52" spans="2:10">
      <c r="B52"/>
      <c r="C52"/>
      <c r="D52"/>
      <c r="E52"/>
      <c r="F52"/>
      <c r="G52"/>
      <c r="H52"/>
      <c r="I52"/>
      <c r="J52"/>
    </row>
    <row r="53" spans="2:10">
      <c r="B53"/>
      <c r="C53"/>
      <c r="D53"/>
      <c r="E53"/>
      <c r="F53"/>
      <c r="G53"/>
      <c r="H53"/>
      <c r="I53"/>
      <c r="J53"/>
    </row>
    <row r="54" spans="2:10">
      <c r="B54"/>
      <c r="C54"/>
      <c r="D54"/>
      <c r="E54"/>
      <c r="F54"/>
      <c r="G54"/>
      <c r="H54"/>
      <c r="I54"/>
      <c r="J54"/>
    </row>
    <row r="55" spans="2:10">
      <c r="B55"/>
      <c r="C55"/>
      <c r="D55"/>
      <c r="E55"/>
      <c r="F55"/>
      <c r="G55"/>
      <c r="H55"/>
      <c r="I55"/>
      <c r="J55"/>
    </row>
    <row r="56" spans="2:10">
      <c r="B56"/>
      <c r="C56"/>
      <c r="D56"/>
      <c r="E56"/>
      <c r="F56"/>
      <c r="G56"/>
      <c r="H56"/>
      <c r="I56"/>
      <c r="J56"/>
    </row>
    <row r="57" spans="2:10">
      <c r="B57"/>
      <c r="C57"/>
      <c r="D57"/>
      <c r="E57"/>
      <c r="F57"/>
      <c r="G57"/>
      <c r="H57"/>
      <c r="I57"/>
      <c r="J57"/>
    </row>
    <row r="58" spans="2:10">
      <c r="B58"/>
      <c r="C58"/>
      <c r="D58"/>
      <c r="E58"/>
      <c r="F58"/>
      <c r="G58"/>
      <c r="H58"/>
      <c r="I58"/>
      <c r="J58"/>
    </row>
    <row r="59" spans="2:10">
      <c r="B59"/>
      <c r="C59"/>
      <c r="D59"/>
      <c r="E59"/>
      <c r="F59"/>
      <c r="G59"/>
      <c r="H59"/>
      <c r="I59"/>
      <c r="J59"/>
    </row>
    <row r="60" spans="2:10">
      <c r="B60"/>
      <c r="C60"/>
      <c r="D60"/>
      <c r="E60"/>
      <c r="F60"/>
      <c r="G60"/>
      <c r="H60"/>
      <c r="I60"/>
      <c r="J60"/>
    </row>
    <row r="61" spans="2:10">
      <c r="B61"/>
      <c r="C61"/>
      <c r="D61"/>
      <c r="E61"/>
      <c r="F61"/>
      <c r="G61"/>
      <c r="H61"/>
      <c r="I61"/>
      <c r="J61"/>
    </row>
    <row r="62" spans="2:10">
      <c r="B62"/>
      <c r="C62"/>
      <c r="D62"/>
      <c r="E62"/>
      <c r="F62"/>
      <c r="G62"/>
      <c r="H62"/>
      <c r="I62"/>
      <c r="J62"/>
    </row>
    <row r="63" spans="2:10">
      <c r="B63"/>
      <c r="C63"/>
      <c r="D63"/>
      <c r="E63"/>
      <c r="F63"/>
      <c r="G63"/>
      <c r="H63"/>
      <c r="I63"/>
      <c r="J63"/>
    </row>
    <row r="64" spans="2:10">
      <c r="B64"/>
      <c r="C64"/>
      <c r="D64"/>
      <c r="E64"/>
      <c r="F64"/>
      <c r="G64"/>
      <c r="H64"/>
      <c r="I64"/>
      <c r="J64"/>
    </row>
    <row r="65" spans="2:10">
      <c r="B65"/>
      <c r="C65"/>
      <c r="D65"/>
      <c r="E65"/>
      <c r="F65"/>
      <c r="G65"/>
      <c r="H65"/>
      <c r="I65"/>
      <c r="J65"/>
    </row>
    <row r="66" spans="2:10">
      <c r="B66"/>
      <c r="C66"/>
      <c r="D66"/>
      <c r="E66"/>
      <c r="F66"/>
      <c r="G66"/>
      <c r="H66"/>
      <c r="I66"/>
      <c r="J66"/>
    </row>
    <row r="67" spans="2:10">
      <c r="B67"/>
      <c r="C67"/>
      <c r="D67"/>
      <c r="E67"/>
      <c r="F67"/>
      <c r="G67"/>
      <c r="H67"/>
      <c r="I67"/>
      <c r="J67"/>
    </row>
    <row r="68" spans="2:10">
      <c r="B68"/>
      <c r="C68"/>
      <c r="D68"/>
      <c r="E68"/>
      <c r="F68"/>
      <c r="G68"/>
      <c r="H68"/>
      <c r="I68"/>
      <c r="J68"/>
    </row>
    <row r="69" spans="2:10">
      <c r="B69"/>
      <c r="C69"/>
      <c r="D69"/>
      <c r="E69"/>
      <c r="F69"/>
      <c r="G69"/>
      <c r="H69"/>
      <c r="I69"/>
      <c r="J69"/>
    </row>
    <row r="70" spans="2:10">
      <c r="B70"/>
      <c r="C70"/>
      <c r="D70"/>
      <c r="E70"/>
      <c r="F70"/>
      <c r="G70"/>
      <c r="H70"/>
      <c r="I70"/>
      <c r="J70"/>
    </row>
    <row r="71" spans="2:10">
      <c r="B71"/>
      <c r="C71"/>
      <c r="D71"/>
      <c r="E71"/>
      <c r="F71"/>
      <c r="G71"/>
      <c r="H71"/>
      <c r="I71"/>
      <c r="J71"/>
    </row>
    <row r="72" spans="2:10">
      <c r="B72"/>
      <c r="C72"/>
      <c r="D72"/>
      <c r="E72"/>
      <c r="F72"/>
      <c r="G72"/>
      <c r="H72"/>
      <c r="I72"/>
      <c r="J72"/>
    </row>
    <row r="73" spans="2:10">
      <c r="B73"/>
      <c r="C73"/>
      <c r="D73"/>
      <c r="E73"/>
      <c r="F73"/>
      <c r="G73"/>
      <c r="H73"/>
      <c r="I73"/>
      <c r="J73"/>
    </row>
    <row r="74" spans="2:10">
      <c r="B74"/>
      <c r="C74"/>
      <c r="D74"/>
      <c r="E74"/>
      <c r="F74"/>
      <c r="G74"/>
      <c r="H74"/>
      <c r="I74"/>
      <c r="J74"/>
    </row>
    <row r="75" spans="2:10">
      <c r="B75"/>
      <c r="C75"/>
      <c r="D75"/>
      <c r="E75"/>
      <c r="F75"/>
      <c r="G75"/>
      <c r="H75"/>
      <c r="I75"/>
      <c r="J75"/>
    </row>
    <row r="76" spans="2:10">
      <c r="B76"/>
      <c r="C76"/>
      <c r="D76"/>
      <c r="E76"/>
      <c r="F76"/>
      <c r="G76"/>
      <c r="H76"/>
      <c r="I76"/>
      <c r="J76"/>
    </row>
    <row r="77" spans="2:10">
      <c r="B77"/>
      <c r="C77"/>
      <c r="D77"/>
      <c r="E77"/>
      <c r="F77"/>
      <c r="G77"/>
      <c r="H77"/>
      <c r="I77"/>
      <c r="J77"/>
    </row>
    <row r="78" spans="2:10">
      <c r="B78"/>
      <c r="C78"/>
      <c r="D78"/>
      <c r="E78"/>
      <c r="F78"/>
      <c r="G78"/>
      <c r="H78"/>
      <c r="I78"/>
      <c r="J78"/>
    </row>
    <row r="79" spans="2:10">
      <c r="B79"/>
      <c r="C79"/>
      <c r="D79"/>
      <c r="E79"/>
      <c r="F79"/>
      <c r="G79"/>
      <c r="H79"/>
      <c r="I79"/>
      <c r="J79"/>
    </row>
    <row r="80" spans="2:10">
      <c r="B80"/>
      <c r="C80"/>
      <c r="D80"/>
      <c r="E80"/>
      <c r="F80"/>
      <c r="G80"/>
      <c r="H80"/>
      <c r="I80"/>
      <c r="J80"/>
    </row>
    <row r="81" spans="2:10">
      <c r="B81"/>
      <c r="C81"/>
      <c r="D81"/>
      <c r="E81"/>
      <c r="F81"/>
      <c r="G81"/>
      <c r="H81"/>
      <c r="I81"/>
      <c r="J81"/>
    </row>
    <row r="82" spans="2:10">
      <c r="B82"/>
      <c r="C82"/>
      <c r="D82"/>
      <c r="E82"/>
      <c r="F82"/>
      <c r="G82"/>
      <c r="H82"/>
      <c r="I82"/>
      <c r="J82"/>
    </row>
    <row r="83" spans="2:10">
      <c r="B83"/>
      <c r="C83"/>
      <c r="D83"/>
      <c r="E83"/>
      <c r="F83"/>
      <c r="G83"/>
      <c r="H83"/>
      <c r="I83"/>
      <c r="J83"/>
    </row>
    <row r="84" spans="2:10">
      <c r="B84"/>
      <c r="C84"/>
      <c r="D84"/>
      <c r="E84"/>
      <c r="F84"/>
      <c r="G84"/>
      <c r="H84"/>
      <c r="I84"/>
      <c r="J84"/>
    </row>
    <row r="85" spans="2:10">
      <c r="B85"/>
      <c r="C85"/>
      <c r="D85"/>
      <c r="E85"/>
      <c r="F85"/>
      <c r="G85"/>
      <c r="H85"/>
      <c r="I85"/>
      <c r="J85"/>
    </row>
    <row r="86" spans="2:10">
      <c r="B86"/>
      <c r="C86"/>
      <c r="D86"/>
      <c r="E86"/>
      <c r="F86"/>
      <c r="G86"/>
      <c r="H86"/>
      <c r="I86"/>
      <c r="J86"/>
    </row>
    <row r="87" spans="2:10">
      <c r="B87"/>
      <c r="C87"/>
      <c r="D87"/>
      <c r="E87"/>
      <c r="F87"/>
      <c r="G87"/>
      <c r="H87"/>
      <c r="I87"/>
      <c r="J87"/>
    </row>
    <row r="88" spans="2:10">
      <c r="B88"/>
      <c r="C88"/>
      <c r="D88"/>
      <c r="E88"/>
      <c r="F88"/>
      <c r="G88"/>
      <c r="H88"/>
      <c r="I88"/>
      <c r="J88"/>
    </row>
    <row r="89" spans="2:10">
      <c r="B89"/>
      <c r="C89"/>
      <c r="D89"/>
      <c r="E89"/>
      <c r="F89"/>
      <c r="G89"/>
      <c r="H89"/>
      <c r="I89"/>
      <c r="J89"/>
    </row>
    <row r="90" spans="2:10">
      <c r="B90"/>
      <c r="C90"/>
      <c r="D90"/>
      <c r="E90"/>
      <c r="F90"/>
      <c r="G90"/>
      <c r="H90"/>
      <c r="I90"/>
      <c r="J90"/>
    </row>
    <row r="91" spans="2:10">
      <c r="B91"/>
      <c r="C91"/>
      <c r="D91"/>
      <c r="E91"/>
      <c r="F91"/>
      <c r="G91"/>
      <c r="H91"/>
      <c r="I91"/>
      <c r="J91"/>
    </row>
    <row r="92" spans="2:10">
      <c r="B92"/>
      <c r="C92"/>
      <c r="D92"/>
      <c r="E92"/>
      <c r="F92"/>
      <c r="G92"/>
      <c r="H92"/>
      <c r="I92"/>
      <c r="J92"/>
    </row>
    <row r="93" spans="2:10">
      <c r="B93"/>
      <c r="C93"/>
      <c r="D93"/>
      <c r="E93"/>
      <c r="F93"/>
      <c r="G93"/>
      <c r="H93"/>
      <c r="I93"/>
      <c r="J93"/>
    </row>
    <row r="94" spans="2:10">
      <c r="B94"/>
      <c r="C94"/>
      <c r="D94"/>
      <c r="E94"/>
      <c r="F94"/>
      <c r="G94"/>
      <c r="H94"/>
      <c r="I94"/>
      <c r="J94"/>
    </row>
    <row r="95" spans="2:10">
      <c r="B95"/>
      <c r="C95"/>
      <c r="D95"/>
      <c r="E95"/>
      <c r="F95"/>
      <c r="G95"/>
      <c r="H95"/>
      <c r="I95"/>
      <c r="J95"/>
    </row>
    <row r="96" spans="2:10">
      <c r="B96"/>
      <c r="C96"/>
      <c r="D96"/>
      <c r="E96"/>
      <c r="F96"/>
      <c r="G96"/>
      <c r="H96"/>
      <c r="I96"/>
      <c r="J96"/>
    </row>
    <row r="97" spans="2:10">
      <c r="B97"/>
      <c r="C97"/>
      <c r="D97"/>
      <c r="E97"/>
      <c r="F97"/>
      <c r="G97"/>
      <c r="H97"/>
      <c r="I97"/>
      <c r="J97"/>
    </row>
    <row r="98" spans="2:10">
      <c r="B98"/>
      <c r="C98"/>
      <c r="D98"/>
      <c r="E98"/>
      <c r="F98"/>
      <c r="G98"/>
      <c r="H98"/>
      <c r="I98"/>
      <c r="J98"/>
    </row>
    <row r="99" spans="2:10">
      <c r="B99"/>
      <c r="C99"/>
      <c r="D99"/>
      <c r="E99"/>
      <c r="F99"/>
      <c r="G99"/>
      <c r="H99"/>
      <c r="I99"/>
      <c r="J99"/>
    </row>
    <row r="100" spans="2:10">
      <c r="B100"/>
      <c r="C100"/>
      <c r="D100"/>
      <c r="E100"/>
      <c r="F100"/>
      <c r="G100"/>
      <c r="H100"/>
      <c r="I100"/>
      <c r="J100"/>
    </row>
    <row r="101" spans="2:10">
      <c r="B101"/>
      <c r="C101"/>
      <c r="D101"/>
      <c r="E101"/>
      <c r="F101"/>
      <c r="G101"/>
      <c r="H101"/>
      <c r="I101"/>
      <c r="J101"/>
    </row>
    <row r="102" spans="2:10">
      <c r="B102"/>
      <c r="C102"/>
      <c r="D102"/>
      <c r="E102"/>
      <c r="F102"/>
      <c r="G102"/>
      <c r="H102"/>
      <c r="I102"/>
      <c r="J102"/>
    </row>
    <row r="103" spans="2:10">
      <c r="B103"/>
      <c r="C103"/>
      <c r="D103"/>
      <c r="E103"/>
      <c r="F103"/>
      <c r="G103"/>
      <c r="H103"/>
      <c r="I103"/>
      <c r="J103"/>
    </row>
    <row r="104" spans="2:10">
      <c r="B104"/>
      <c r="C104"/>
      <c r="D104"/>
      <c r="E104"/>
      <c r="F104"/>
      <c r="G104"/>
      <c r="H104"/>
      <c r="I104"/>
      <c r="J104"/>
    </row>
    <row r="105" spans="2:10">
      <c r="B105"/>
      <c r="C105"/>
      <c r="D105"/>
      <c r="E105"/>
      <c r="F105"/>
      <c r="G105"/>
      <c r="H105"/>
      <c r="I105"/>
      <c r="J105"/>
    </row>
    <row r="106" spans="2:10">
      <c r="B106"/>
      <c r="C106"/>
      <c r="D106"/>
      <c r="E106"/>
      <c r="F106"/>
      <c r="G106"/>
      <c r="H106"/>
      <c r="I106"/>
      <c r="J106"/>
    </row>
    <row r="107" spans="2:10">
      <c r="B107"/>
      <c r="C107"/>
      <c r="D107"/>
      <c r="E107"/>
      <c r="F107"/>
      <c r="G107"/>
      <c r="H107"/>
      <c r="I107"/>
      <c r="J107"/>
    </row>
    <row r="108" spans="2:10">
      <c r="B108"/>
      <c r="C108"/>
      <c r="D108"/>
      <c r="E108"/>
      <c r="F108"/>
      <c r="G108"/>
      <c r="H108"/>
      <c r="I108"/>
      <c r="J108"/>
    </row>
    <row r="109" spans="2:10">
      <c r="B109"/>
      <c r="C109"/>
      <c r="D109"/>
      <c r="E109"/>
      <c r="F109"/>
      <c r="G109"/>
      <c r="H109"/>
      <c r="I109"/>
      <c r="J109"/>
    </row>
    <row r="110" spans="2:10">
      <c r="B110"/>
      <c r="C110"/>
      <c r="D110"/>
      <c r="E110"/>
      <c r="F110"/>
      <c r="G110"/>
      <c r="H110"/>
      <c r="I110"/>
      <c r="J110"/>
    </row>
    <row r="111" spans="2:10">
      <c r="B111"/>
      <c r="C111"/>
      <c r="D111"/>
      <c r="E111"/>
      <c r="F111"/>
      <c r="G111"/>
      <c r="H111"/>
      <c r="I111"/>
      <c r="J111"/>
    </row>
    <row r="112" spans="2:10">
      <c r="B112"/>
      <c r="C112"/>
      <c r="D112"/>
      <c r="E112"/>
      <c r="F112"/>
      <c r="G112"/>
      <c r="H112"/>
      <c r="I112"/>
      <c r="J112"/>
    </row>
    <row r="113" spans="2:10">
      <c r="B113"/>
      <c r="C113"/>
      <c r="D113"/>
      <c r="E113"/>
      <c r="F113"/>
      <c r="G113"/>
      <c r="H113"/>
      <c r="I113"/>
      <c r="J113"/>
    </row>
    <row r="114" spans="2:10">
      <c r="B114"/>
      <c r="C114"/>
      <c r="D114"/>
      <c r="E114"/>
      <c r="F114"/>
      <c r="G114"/>
      <c r="H114"/>
      <c r="I114"/>
      <c r="J114"/>
    </row>
    <row r="115" spans="2:10">
      <c r="B115"/>
      <c r="C115"/>
      <c r="D115"/>
      <c r="E115"/>
      <c r="F115"/>
      <c r="G115"/>
      <c r="H115"/>
      <c r="I115"/>
      <c r="J115"/>
    </row>
    <row r="116" spans="2:10">
      <c r="B116"/>
      <c r="C116"/>
      <c r="D116"/>
      <c r="E116"/>
      <c r="F116"/>
      <c r="G116"/>
      <c r="H116"/>
      <c r="I116"/>
      <c r="J116"/>
    </row>
    <row r="117" spans="2:10">
      <c r="B117"/>
      <c r="C117"/>
      <c r="D117"/>
      <c r="E117"/>
      <c r="F117"/>
      <c r="G117"/>
      <c r="H117"/>
      <c r="I117"/>
      <c r="J117"/>
    </row>
    <row r="118" spans="2:10">
      <c r="B118"/>
      <c r="C118"/>
      <c r="D118"/>
      <c r="E118"/>
      <c r="F118"/>
      <c r="G118"/>
      <c r="H118"/>
      <c r="I118"/>
      <c r="J118"/>
    </row>
    <row r="119" spans="2:10">
      <c r="B119"/>
      <c r="C119"/>
      <c r="D119"/>
      <c r="E119"/>
      <c r="F119"/>
      <c r="G119"/>
      <c r="H119"/>
      <c r="I119"/>
      <c r="J119"/>
    </row>
    <row r="120" spans="2:10">
      <c r="B120"/>
      <c r="C120"/>
      <c r="D120"/>
      <c r="E120"/>
      <c r="F120"/>
      <c r="G120"/>
      <c r="H120"/>
      <c r="I120"/>
      <c r="J120"/>
    </row>
    <row r="121" spans="2:10">
      <c r="B121"/>
      <c r="C121"/>
      <c r="D121"/>
      <c r="E121"/>
      <c r="F121"/>
      <c r="G121"/>
      <c r="H121"/>
      <c r="I121"/>
      <c r="J121"/>
    </row>
    <row r="122" spans="2:10">
      <c r="B122"/>
      <c r="C122"/>
      <c r="D122"/>
      <c r="E122"/>
      <c r="F122"/>
      <c r="G122"/>
      <c r="H122"/>
      <c r="I122"/>
      <c r="J122"/>
    </row>
    <row r="123" spans="2:10">
      <c r="B123"/>
      <c r="C123"/>
      <c r="D123"/>
      <c r="E123"/>
      <c r="F123"/>
      <c r="G123"/>
      <c r="H123"/>
      <c r="I123"/>
      <c r="J123"/>
    </row>
    <row r="124" spans="2:10">
      <c r="B124"/>
      <c r="C124"/>
      <c r="D124"/>
      <c r="E124"/>
      <c r="F124"/>
      <c r="G124"/>
      <c r="H124"/>
      <c r="I124"/>
      <c r="J124"/>
    </row>
    <row r="125" spans="2:10">
      <c r="B125"/>
      <c r="C125"/>
      <c r="D125"/>
      <c r="E125"/>
      <c r="F125"/>
      <c r="G125"/>
      <c r="H125"/>
      <c r="I125"/>
      <c r="J125"/>
    </row>
    <row r="126" spans="2:10">
      <c r="B126"/>
      <c r="C126"/>
      <c r="D126"/>
      <c r="E126"/>
      <c r="F126"/>
      <c r="G126"/>
      <c r="H126"/>
      <c r="I126"/>
      <c r="J126"/>
    </row>
    <row r="127" spans="2:10">
      <c r="B127"/>
      <c r="C127"/>
      <c r="D127"/>
      <c r="E127"/>
      <c r="F127"/>
      <c r="G127"/>
      <c r="H127"/>
      <c r="I127"/>
      <c r="J127"/>
    </row>
    <row r="128" spans="2:10">
      <c r="B128"/>
      <c r="C128"/>
      <c r="D128"/>
      <c r="E128"/>
      <c r="F128"/>
      <c r="G128"/>
      <c r="H128"/>
      <c r="I128"/>
      <c r="J128"/>
    </row>
    <row r="129" spans="2:10">
      <c r="B129"/>
      <c r="C129"/>
      <c r="D129"/>
      <c r="E129"/>
      <c r="F129"/>
      <c r="G129"/>
      <c r="H129"/>
      <c r="I129"/>
      <c r="J129"/>
    </row>
    <row r="130" spans="2:10">
      <c r="B130"/>
      <c r="C130"/>
      <c r="D130"/>
      <c r="E130"/>
      <c r="F130"/>
      <c r="G130"/>
      <c r="H130"/>
      <c r="I130"/>
      <c r="J130"/>
    </row>
    <row r="131" spans="2:10">
      <c r="B131"/>
      <c r="C131"/>
      <c r="D131"/>
      <c r="E131"/>
      <c r="F131"/>
      <c r="G131"/>
      <c r="H131"/>
      <c r="I131"/>
      <c r="J131"/>
    </row>
    <row r="132" spans="2:10">
      <c r="B132"/>
      <c r="C132"/>
      <c r="D132"/>
      <c r="E132"/>
      <c r="F132"/>
      <c r="G132"/>
      <c r="H132"/>
      <c r="I132"/>
      <c r="J132"/>
    </row>
    <row r="133" spans="2:10">
      <c r="B133"/>
      <c r="C133"/>
      <c r="D133"/>
      <c r="E133"/>
      <c r="F133"/>
      <c r="G133"/>
      <c r="H133"/>
      <c r="I133"/>
      <c r="J133"/>
    </row>
    <row r="134" spans="2:10">
      <c r="B134"/>
      <c r="C134"/>
      <c r="D134"/>
      <c r="E134"/>
      <c r="F134"/>
      <c r="G134"/>
      <c r="H134"/>
      <c r="I134"/>
      <c r="J134"/>
    </row>
    <row r="135" spans="2:10">
      <c r="B135"/>
      <c r="C135"/>
      <c r="D135"/>
      <c r="E135"/>
      <c r="F135"/>
      <c r="G135"/>
      <c r="H135"/>
      <c r="I135"/>
      <c r="J135"/>
    </row>
    <row r="136" spans="2:10">
      <c r="B136"/>
      <c r="C136"/>
      <c r="D136"/>
      <c r="E136"/>
      <c r="F136"/>
      <c r="G136"/>
      <c r="H136"/>
      <c r="I136"/>
      <c r="J136"/>
    </row>
    <row r="137" spans="2:10">
      <c r="B137"/>
      <c r="C137"/>
      <c r="D137"/>
      <c r="E137"/>
      <c r="F137"/>
      <c r="G137"/>
      <c r="H137"/>
      <c r="I137"/>
      <c r="J137"/>
    </row>
    <row r="138" spans="2:10">
      <c r="B138"/>
      <c r="C138"/>
      <c r="D138"/>
      <c r="E138"/>
      <c r="F138"/>
      <c r="G138"/>
      <c r="H138"/>
      <c r="I138"/>
      <c r="J138"/>
    </row>
    <row r="139" spans="2:10">
      <c r="B139"/>
      <c r="C139"/>
      <c r="D139"/>
      <c r="E139"/>
      <c r="F139"/>
      <c r="G139"/>
      <c r="H139"/>
      <c r="I139"/>
      <c r="J139"/>
    </row>
    <row r="140" spans="2:10">
      <c r="B140"/>
      <c r="C140"/>
      <c r="D140"/>
      <c r="E140"/>
      <c r="F140"/>
      <c r="G140"/>
      <c r="H140"/>
      <c r="I140"/>
      <c r="J140"/>
    </row>
    <row r="141" spans="2:10">
      <c r="B141"/>
      <c r="C141"/>
      <c r="D141"/>
      <c r="E141"/>
      <c r="F141"/>
      <c r="G141"/>
      <c r="H141"/>
      <c r="I141"/>
      <c r="J141"/>
    </row>
    <row r="142" spans="2:10">
      <c r="B142"/>
      <c r="C142"/>
      <c r="D142"/>
      <c r="E142"/>
      <c r="F142"/>
      <c r="G142"/>
      <c r="H142"/>
      <c r="I142"/>
      <c r="J142"/>
    </row>
    <row r="143" spans="2:10">
      <c r="B143"/>
      <c r="C143"/>
      <c r="D143"/>
      <c r="E143"/>
      <c r="F143"/>
      <c r="G143"/>
      <c r="H143"/>
      <c r="I143"/>
      <c r="J143"/>
    </row>
    <row r="144" spans="2:10">
      <c r="B144"/>
      <c r="C144"/>
      <c r="D144"/>
      <c r="E144"/>
      <c r="F144"/>
      <c r="G144"/>
      <c r="H144"/>
      <c r="I144"/>
      <c r="J144"/>
    </row>
    <row r="145" spans="2:10">
      <c r="B145"/>
      <c r="C145"/>
      <c r="D145"/>
      <c r="E145"/>
      <c r="F145"/>
      <c r="G145"/>
      <c r="H145"/>
      <c r="I145"/>
      <c r="J145"/>
    </row>
    <row r="146" spans="2:10">
      <c r="B146"/>
      <c r="C146"/>
      <c r="D146"/>
      <c r="E146"/>
      <c r="F146"/>
      <c r="G146"/>
      <c r="H146"/>
      <c r="I146"/>
      <c r="J146"/>
    </row>
    <row r="147" spans="2:10">
      <c r="B147"/>
      <c r="C147"/>
      <c r="D147"/>
      <c r="E147"/>
      <c r="F147"/>
      <c r="G147"/>
      <c r="H147"/>
      <c r="I147"/>
      <c r="J147"/>
    </row>
    <row r="148" spans="2:10">
      <c r="B148"/>
      <c r="C148"/>
      <c r="D148"/>
      <c r="E148"/>
      <c r="F148"/>
      <c r="G148"/>
      <c r="H148"/>
      <c r="I148"/>
      <c r="J148"/>
    </row>
    <row r="149" spans="2:10">
      <c r="B149"/>
      <c r="C149"/>
      <c r="D149"/>
      <c r="E149"/>
      <c r="F149"/>
      <c r="G149"/>
      <c r="H149"/>
      <c r="I149"/>
      <c r="J149"/>
    </row>
    <row r="150" spans="2:10">
      <c r="B150"/>
      <c r="C150"/>
      <c r="D150"/>
      <c r="E150"/>
      <c r="F150"/>
      <c r="G150"/>
      <c r="H150"/>
      <c r="I150"/>
      <c r="J150"/>
    </row>
    <row r="151" spans="2:10">
      <c r="B151"/>
      <c r="C151"/>
      <c r="D151"/>
      <c r="E151"/>
      <c r="F151"/>
      <c r="G151"/>
      <c r="H151"/>
      <c r="I151"/>
      <c r="J151"/>
    </row>
    <row r="152" spans="2:10">
      <c r="B152"/>
      <c r="C152"/>
      <c r="D152"/>
      <c r="E152"/>
      <c r="F152"/>
      <c r="G152"/>
      <c r="H152"/>
      <c r="I152"/>
      <c r="J152"/>
    </row>
    <row r="153" spans="2:10">
      <c r="B153"/>
      <c r="C153"/>
      <c r="D153"/>
      <c r="E153"/>
      <c r="F153"/>
      <c r="G153"/>
      <c r="H153"/>
      <c r="I153"/>
      <c r="J153"/>
    </row>
    <row r="154" spans="2:10">
      <c r="B154"/>
      <c r="C154"/>
      <c r="D154"/>
      <c r="E154"/>
      <c r="F154"/>
      <c r="G154"/>
      <c r="H154"/>
      <c r="I154"/>
      <c r="J154"/>
    </row>
    <row r="155" spans="2:10">
      <c r="B155"/>
      <c r="C155"/>
      <c r="D155"/>
      <c r="E155"/>
      <c r="F155"/>
      <c r="G155"/>
      <c r="H155"/>
      <c r="I155"/>
      <c r="J155"/>
    </row>
    <row r="156" spans="2:10">
      <c r="B156"/>
      <c r="C156"/>
      <c r="D156"/>
      <c r="E156"/>
      <c r="F156"/>
      <c r="G156"/>
      <c r="H156"/>
      <c r="I156"/>
      <c r="J156"/>
    </row>
    <row r="157" spans="2:10">
      <c r="B157"/>
      <c r="C157"/>
      <c r="D157"/>
      <c r="E157"/>
      <c r="F157"/>
      <c r="G157"/>
      <c r="H157"/>
      <c r="I157"/>
      <c r="J157"/>
    </row>
    <row r="158" spans="2:10">
      <c r="B158"/>
      <c r="C158"/>
      <c r="D158"/>
      <c r="E158"/>
      <c r="F158"/>
      <c r="G158"/>
      <c r="H158"/>
      <c r="I158"/>
      <c r="J158"/>
    </row>
    <row r="159" spans="2:10">
      <c r="B159"/>
      <c r="C159"/>
      <c r="D159"/>
      <c r="E159"/>
      <c r="F159"/>
      <c r="G159"/>
      <c r="H159"/>
      <c r="I159"/>
      <c r="J159"/>
    </row>
    <row r="160" spans="2:10">
      <c r="B160"/>
      <c r="C160"/>
      <c r="D160"/>
      <c r="E160"/>
      <c r="F160"/>
      <c r="G160"/>
      <c r="H160"/>
      <c r="I160"/>
      <c r="J160"/>
    </row>
    <row r="161" spans="2:10">
      <c r="B161"/>
      <c r="C161"/>
      <c r="D161"/>
      <c r="E161"/>
      <c r="F161"/>
      <c r="G161"/>
      <c r="H161"/>
      <c r="I161"/>
      <c r="J161"/>
    </row>
    <row r="162" spans="2:10">
      <c r="B162"/>
      <c r="C162"/>
      <c r="D162"/>
      <c r="E162"/>
      <c r="F162"/>
      <c r="G162"/>
      <c r="H162"/>
      <c r="I162"/>
      <c r="J162"/>
    </row>
    <row r="163" spans="2:10">
      <c r="B163"/>
      <c r="C163"/>
      <c r="D163"/>
      <c r="E163"/>
      <c r="F163"/>
      <c r="G163"/>
      <c r="H163"/>
      <c r="I163"/>
      <c r="J163"/>
    </row>
    <row r="164" spans="2:10">
      <c r="B164"/>
      <c r="C164"/>
      <c r="D164"/>
      <c r="E164"/>
      <c r="F164"/>
      <c r="G164"/>
      <c r="H164"/>
      <c r="I164"/>
      <c r="J164"/>
    </row>
    <row r="165" spans="2:10">
      <c r="B165"/>
      <c r="C165"/>
      <c r="D165"/>
      <c r="E165"/>
      <c r="F165"/>
      <c r="G165"/>
      <c r="H165"/>
      <c r="I165"/>
      <c r="J165"/>
    </row>
    <row r="166" spans="2:10">
      <c r="B166"/>
      <c r="C166"/>
      <c r="D166"/>
      <c r="E166"/>
      <c r="F166"/>
      <c r="G166"/>
      <c r="H166"/>
      <c r="I166"/>
      <c r="J166"/>
    </row>
    <row r="167" spans="2:10">
      <c r="B167"/>
      <c r="C167"/>
      <c r="D167"/>
      <c r="E167"/>
      <c r="F167"/>
      <c r="G167"/>
      <c r="H167"/>
      <c r="I167"/>
      <c r="J167"/>
    </row>
    <row r="168" spans="2:10">
      <c r="B168"/>
      <c r="C168"/>
      <c r="D168"/>
      <c r="E168"/>
      <c r="F168"/>
      <c r="G168"/>
      <c r="H168"/>
      <c r="I168"/>
      <c r="J168"/>
    </row>
    <row r="169" spans="2:10">
      <c r="B169"/>
      <c r="C169"/>
      <c r="D169"/>
      <c r="E169"/>
      <c r="F169"/>
      <c r="G169"/>
      <c r="H169"/>
      <c r="I169"/>
      <c r="J169"/>
    </row>
    <row r="170" spans="2:10">
      <c r="B170"/>
      <c r="C170"/>
      <c r="D170"/>
      <c r="E170"/>
      <c r="F170"/>
      <c r="G170"/>
      <c r="H170"/>
      <c r="I170"/>
      <c r="J170"/>
    </row>
    <row r="171" spans="2:10">
      <c r="B171"/>
      <c r="C171"/>
      <c r="D171"/>
      <c r="E171"/>
      <c r="F171"/>
      <c r="G171"/>
      <c r="H171"/>
      <c r="I171"/>
      <c r="J171"/>
    </row>
    <row r="172" spans="2:10">
      <c r="B172"/>
      <c r="C172"/>
      <c r="D172"/>
      <c r="E172"/>
      <c r="F172"/>
      <c r="G172"/>
      <c r="H172"/>
      <c r="I172"/>
      <c r="J172"/>
    </row>
    <row r="173" spans="2:10">
      <c r="B173"/>
      <c r="C173"/>
      <c r="D173"/>
      <c r="E173"/>
      <c r="F173"/>
      <c r="G173"/>
      <c r="H173"/>
      <c r="I173"/>
      <c r="J173"/>
    </row>
    <row r="174" spans="2:10">
      <c r="B174"/>
      <c r="C174"/>
      <c r="D174"/>
      <c r="E174"/>
      <c r="F174"/>
      <c r="G174"/>
      <c r="H174"/>
      <c r="I174"/>
      <c r="J174"/>
    </row>
    <row r="175" spans="2:10">
      <c r="B175"/>
      <c r="C175"/>
      <c r="D175"/>
      <c r="E175"/>
      <c r="F175"/>
      <c r="G175"/>
      <c r="H175"/>
      <c r="I175"/>
      <c r="J175"/>
    </row>
    <row r="176" spans="2:10">
      <c r="B176"/>
      <c r="C176"/>
      <c r="D176"/>
      <c r="E176"/>
      <c r="F176"/>
      <c r="G176"/>
      <c r="H176"/>
      <c r="I176"/>
      <c r="J176"/>
    </row>
    <row r="177" spans="2:10">
      <c r="B177"/>
      <c r="C177"/>
      <c r="D177"/>
      <c r="E177"/>
      <c r="F177"/>
      <c r="G177"/>
      <c r="H177"/>
      <c r="I177"/>
      <c r="J177"/>
    </row>
    <row r="178" spans="2:10">
      <c r="B178"/>
      <c r="C178"/>
      <c r="D178"/>
      <c r="E178"/>
      <c r="F178"/>
      <c r="G178"/>
      <c r="H178"/>
      <c r="I178"/>
      <c r="J178"/>
    </row>
    <row r="179" spans="2:10">
      <c r="B179"/>
      <c r="C179"/>
      <c r="D179"/>
      <c r="E179"/>
      <c r="F179"/>
      <c r="G179"/>
      <c r="H179"/>
      <c r="I179"/>
      <c r="J179"/>
    </row>
    <row r="180" spans="2:10">
      <c r="B180"/>
      <c r="C180"/>
      <c r="D180"/>
      <c r="E180"/>
      <c r="F180"/>
      <c r="G180"/>
      <c r="H180"/>
      <c r="I180"/>
      <c r="J180"/>
    </row>
    <row r="181" spans="2:10">
      <c r="B181"/>
      <c r="C181"/>
      <c r="D181"/>
      <c r="E181"/>
      <c r="F181"/>
      <c r="G181"/>
      <c r="H181"/>
      <c r="I181"/>
      <c r="J181"/>
    </row>
    <row r="182" spans="2:10">
      <c r="B182"/>
      <c r="C182"/>
      <c r="D182"/>
      <c r="E182"/>
      <c r="F182"/>
      <c r="G182"/>
      <c r="H182"/>
      <c r="I182"/>
      <c r="J182"/>
    </row>
    <row r="183" spans="2:10">
      <c r="B183"/>
      <c r="C183"/>
      <c r="D183"/>
      <c r="E183"/>
      <c r="F183"/>
      <c r="G183"/>
      <c r="H183"/>
      <c r="I183"/>
      <c r="J183"/>
    </row>
    <row r="184" spans="2:10">
      <c r="B184"/>
      <c r="C184"/>
      <c r="D184"/>
      <c r="E184"/>
      <c r="F184"/>
      <c r="G184"/>
      <c r="H184"/>
      <c r="I184"/>
      <c r="J184"/>
    </row>
    <row r="185" spans="2:10">
      <c r="B185"/>
      <c r="C185"/>
      <c r="D185"/>
      <c r="E185"/>
      <c r="F185"/>
      <c r="G185"/>
      <c r="H185"/>
      <c r="I185"/>
      <c r="J185"/>
    </row>
    <row r="186" spans="2:10">
      <c r="B186"/>
      <c r="C186"/>
      <c r="D186"/>
      <c r="E186"/>
      <c r="F186"/>
      <c r="G186"/>
      <c r="H186"/>
      <c r="I186"/>
      <c r="J186"/>
    </row>
    <row r="187" spans="2:10">
      <c r="B187"/>
      <c r="C187"/>
      <c r="D187"/>
      <c r="E187"/>
      <c r="F187"/>
      <c r="G187"/>
      <c r="H187"/>
      <c r="I187"/>
      <c r="J187"/>
    </row>
    <row r="188" spans="2:10">
      <c r="B188"/>
      <c r="C188"/>
      <c r="D188"/>
      <c r="E188"/>
      <c r="F188"/>
      <c r="G188"/>
      <c r="H188"/>
      <c r="I188"/>
      <c r="J188"/>
    </row>
    <row r="189" spans="2:10">
      <c r="B189"/>
      <c r="C189"/>
      <c r="D189"/>
      <c r="E189"/>
      <c r="F189"/>
      <c r="G189"/>
      <c r="H189"/>
      <c r="I189"/>
      <c r="J189"/>
    </row>
    <row r="190" spans="2:10">
      <c r="B190"/>
      <c r="C190"/>
      <c r="D190"/>
      <c r="E190"/>
      <c r="F190"/>
      <c r="G190"/>
      <c r="H190"/>
      <c r="I190"/>
      <c r="J190"/>
    </row>
    <row r="191" spans="2:10">
      <c r="B191"/>
      <c r="C191"/>
      <c r="D191"/>
      <c r="E191"/>
      <c r="F191"/>
      <c r="G191"/>
      <c r="H191"/>
      <c r="I191"/>
      <c r="J191"/>
    </row>
    <row r="192" spans="2:10">
      <c r="B192"/>
      <c r="C192"/>
      <c r="D192"/>
      <c r="E192"/>
      <c r="F192"/>
      <c r="G192"/>
      <c r="H192"/>
      <c r="I192"/>
      <c r="J192"/>
    </row>
    <row r="193" spans="2:10">
      <c r="B193"/>
      <c r="C193"/>
      <c r="D193"/>
      <c r="E193"/>
      <c r="F193"/>
      <c r="G193"/>
      <c r="H193"/>
      <c r="I193"/>
      <c r="J193"/>
    </row>
    <row r="194" spans="2:10">
      <c r="B194"/>
      <c r="C194"/>
      <c r="D194"/>
      <c r="E194"/>
      <c r="F194"/>
      <c r="G194"/>
      <c r="H194"/>
      <c r="I194"/>
      <c r="J194"/>
    </row>
    <row r="195" spans="2:10">
      <c r="B195"/>
      <c r="C195"/>
      <c r="D195"/>
      <c r="E195"/>
      <c r="F195"/>
      <c r="G195"/>
      <c r="H195"/>
      <c r="I195"/>
      <c r="J195"/>
    </row>
    <row r="196" spans="2:10">
      <c r="B196"/>
      <c r="C196"/>
      <c r="D196"/>
      <c r="E196"/>
      <c r="F196"/>
      <c r="G196"/>
      <c r="H196"/>
      <c r="I196"/>
      <c r="J196"/>
    </row>
    <row r="197" spans="2:10">
      <c r="B197"/>
      <c r="C197"/>
      <c r="D197"/>
      <c r="E197"/>
      <c r="F197"/>
      <c r="G197"/>
      <c r="H197"/>
      <c r="I197"/>
      <c r="J197"/>
    </row>
    <row r="198" spans="2:10">
      <c r="B198"/>
      <c r="C198"/>
      <c r="D198"/>
      <c r="E198"/>
      <c r="F198"/>
      <c r="G198"/>
      <c r="H198"/>
      <c r="I198"/>
      <c r="J198"/>
    </row>
    <row r="199" spans="2:10">
      <c r="B199"/>
      <c r="C199"/>
      <c r="D199"/>
      <c r="E199"/>
      <c r="F199"/>
      <c r="G199"/>
      <c r="H199"/>
      <c r="I199"/>
      <c r="J199"/>
    </row>
    <row r="200" spans="2:10">
      <c r="B200"/>
      <c r="C200"/>
      <c r="D200"/>
      <c r="E200"/>
      <c r="F200"/>
      <c r="G200"/>
      <c r="H200"/>
      <c r="I200"/>
      <c r="J200"/>
    </row>
    <row r="201" spans="2:10">
      <c r="B201"/>
      <c r="C201"/>
      <c r="D201"/>
      <c r="E201"/>
      <c r="F201"/>
      <c r="G201"/>
      <c r="H201"/>
      <c r="I201"/>
      <c r="J201"/>
    </row>
    <row r="202" spans="2:10">
      <c r="B202"/>
      <c r="C202"/>
      <c r="D202"/>
      <c r="E202"/>
      <c r="F202"/>
      <c r="G202"/>
      <c r="H202"/>
      <c r="I202"/>
      <c r="J202"/>
    </row>
    <row r="203" spans="2:10">
      <c r="B203"/>
      <c r="C203"/>
      <c r="D203"/>
      <c r="E203"/>
      <c r="F203"/>
      <c r="G203"/>
      <c r="H203"/>
      <c r="I203"/>
      <c r="J203"/>
    </row>
    <row r="204" spans="2:10">
      <c r="B204"/>
      <c r="C204"/>
      <c r="D204"/>
      <c r="E204"/>
      <c r="F204"/>
      <c r="G204"/>
      <c r="H204"/>
      <c r="I204"/>
      <c r="J204"/>
    </row>
    <row r="205" spans="2:10">
      <c r="B205"/>
      <c r="C205"/>
      <c r="D205"/>
      <c r="E205"/>
      <c r="F205"/>
      <c r="G205"/>
      <c r="H205"/>
      <c r="I205"/>
      <c r="J205"/>
    </row>
    <row r="206" spans="2:10">
      <c r="B206"/>
      <c r="C206"/>
      <c r="D206"/>
      <c r="E206"/>
      <c r="F206"/>
      <c r="G206"/>
      <c r="H206"/>
      <c r="I206"/>
      <c r="J206"/>
    </row>
    <row r="207" spans="2:10">
      <c r="B207"/>
      <c r="C207"/>
      <c r="D207"/>
      <c r="E207"/>
      <c r="F207"/>
      <c r="G207"/>
      <c r="H207"/>
      <c r="I207"/>
      <c r="J207"/>
    </row>
    <row r="208" spans="2:10">
      <c r="B208"/>
      <c r="C208"/>
      <c r="D208"/>
      <c r="E208"/>
      <c r="F208"/>
      <c r="G208"/>
      <c r="H208"/>
      <c r="I208"/>
      <c r="J208"/>
    </row>
    <row r="209" spans="2:10">
      <c r="B209"/>
      <c r="C209"/>
      <c r="D209"/>
      <c r="E209"/>
      <c r="F209"/>
      <c r="G209"/>
      <c r="H209"/>
      <c r="I209"/>
      <c r="J209"/>
    </row>
    <row r="210" spans="2:10">
      <c r="B210"/>
      <c r="C210"/>
      <c r="D210"/>
      <c r="E210"/>
      <c r="F210"/>
      <c r="G210"/>
      <c r="H210"/>
      <c r="I210"/>
      <c r="J210"/>
    </row>
    <row r="211" spans="2:10">
      <c r="B211"/>
      <c r="C211"/>
      <c r="D211"/>
      <c r="E211"/>
      <c r="F211"/>
      <c r="G211"/>
      <c r="H211"/>
      <c r="I211"/>
      <c r="J211"/>
    </row>
    <row r="212" spans="2:10">
      <c r="B212"/>
      <c r="C212"/>
      <c r="D212"/>
      <c r="E212"/>
      <c r="F212"/>
      <c r="G212"/>
      <c r="H212"/>
      <c r="I212"/>
      <c r="J212"/>
    </row>
    <row r="213" spans="2:10">
      <c r="B213"/>
      <c r="C213"/>
      <c r="D213"/>
      <c r="E213"/>
      <c r="F213"/>
      <c r="G213"/>
      <c r="H213"/>
      <c r="I213"/>
      <c r="J213"/>
    </row>
    <row r="214" spans="2:10">
      <c r="B214"/>
      <c r="C214"/>
      <c r="D214"/>
      <c r="E214"/>
      <c r="F214"/>
      <c r="G214"/>
      <c r="H214"/>
      <c r="I214"/>
      <c r="J214"/>
    </row>
    <row r="215" spans="2:10">
      <c r="B215"/>
      <c r="C215"/>
      <c r="D215"/>
      <c r="E215"/>
      <c r="F215"/>
      <c r="G215"/>
      <c r="H215"/>
      <c r="I215"/>
      <c r="J215"/>
    </row>
    <row r="216" spans="2:10">
      <c r="B216"/>
      <c r="C216"/>
      <c r="D216"/>
      <c r="E216"/>
      <c r="F216"/>
      <c r="G216"/>
      <c r="H216"/>
      <c r="I216"/>
      <c r="J216"/>
    </row>
    <row r="217" spans="2:10">
      <c r="B217"/>
      <c r="C217"/>
      <c r="D217"/>
      <c r="E217"/>
      <c r="F217"/>
      <c r="G217"/>
      <c r="H217"/>
      <c r="I217"/>
      <c r="J217"/>
    </row>
    <row r="218" spans="2:10">
      <c r="B218"/>
      <c r="C218"/>
      <c r="D218"/>
      <c r="E218"/>
      <c r="F218"/>
      <c r="G218"/>
      <c r="H218"/>
      <c r="I218"/>
      <c r="J218"/>
    </row>
    <row r="219" spans="2:10">
      <c r="B219"/>
      <c r="C219"/>
      <c r="D219"/>
      <c r="E219"/>
      <c r="F219"/>
      <c r="G219"/>
      <c r="H219"/>
      <c r="I219"/>
      <c r="J219"/>
    </row>
    <row r="220" spans="2:10">
      <c r="B220"/>
      <c r="C220"/>
      <c r="D220"/>
      <c r="E220"/>
      <c r="F220"/>
      <c r="G220"/>
      <c r="H220"/>
      <c r="I220"/>
      <c r="J220"/>
    </row>
    <row r="221" spans="2:10">
      <c r="B221"/>
      <c r="C221"/>
      <c r="D221"/>
      <c r="E221"/>
      <c r="F221"/>
      <c r="G221"/>
      <c r="H221"/>
      <c r="I221"/>
      <c r="J221"/>
    </row>
    <row r="222" spans="2:10">
      <c r="B222"/>
      <c r="C222"/>
      <c r="D222"/>
      <c r="E222"/>
      <c r="F222"/>
      <c r="G222"/>
      <c r="H222"/>
      <c r="I222"/>
      <c r="J222"/>
    </row>
    <row r="223" spans="2:10">
      <c r="B223"/>
      <c r="C223"/>
      <c r="D223"/>
      <c r="E223"/>
      <c r="F223"/>
      <c r="G223"/>
      <c r="H223"/>
      <c r="I223"/>
      <c r="J223"/>
    </row>
    <row r="224" spans="2:10">
      <c r="B224"/>
      <c r="C224"/>
      <c r="D224"/>
      <c r="E224"/>
      <c r="F224"/>
      <c r="G224"/>
      <c r="H224"/>
      <c r="I224"/>
      <c r="J224"/>
    </row>
    <row r="225" spans="2:10">
      <c r="B225"/>
      <c r="C225"/>
      <c r="D225"/>
      <c r="E225"/>
      <c r="F225"/>
      <c r="G225"/>
      <c r="H225"/>
      <c r="I225"/>
      <c r="J225"/>
    </row>
    <row r="226" spans="2:10">
      <c r="B226"/>
      <c r="C226"/>
      <c r="D226"/>
      <c r="E226"/>
      <c r="F226"/>
      <c r="G226"/>
      <c r="H226"/>
      <c r="I226"/>
      <c r="J226"/>
    </row>
    <row r="227" spans="2:10">
      <c r="B227"/>
      <c r="C227"/>
      <c r="D227"/>
      <c r="E227"/>
      <c r="F227"/>
      <c r="G227"/>
      <c r="H227"/>
      <c r="I227"/>
      <c r="J227"/>
    </row>
    <row r="228" spans="2:10">
      <c r="B228"/>
      <c r="C228"/>
      <c r="D228"/>
      <c r="E228"/>
      <c r="F228"/>
      <c r="G228"/>
      <c r="H228"/>
      <c r="I228"/>
      <c r="J228"/>
    </row>
    <row r="229" spans="2:10">
      <c r="B229"/>
      <c r="C229"/>
      <c r="D229"/>
      <c r="E229"/>
      <c r="F229"/>
      <c r="G229"/>
      <c r="H229"/>
      <c r="I229"/>
      <c r="J229"/>
    </row>
    <row r="230" spans="2:10">
      <c r="B230"/>
      <c r="C230"/>
      <c r="D230"/>
      <c r="E230"/>
      <c r="F230"/>
      <c r="G230"/>
      <c r="H230"/>
      <c r="I230"/>
      <c r="J230"/>
    </row>
    <row r="231" spans="2:10">
      <c r="B231"/>
      <c r="C231"/>
      <c r="D231"/>
      <c r="E231"/>
      <c r="F231"/>
      <c r="G231"/>
      <c r="H231"/>
      <c r="I231"/>
      <c r="J231"/>
    </row>
    <row r="232" spans="2:10">
      <c r="B232"/>
      <c r="C232"/>
      <c r="D232"/>
      <c r="E232"/>
      <c r="F232"/>
      <c r="G232"/>
      <c r="H232"/>
      <c r="I232"/>
      <c r="J232"/>
    </row>
    <row r="233" spans="2:10">
      <c r="B233"/>
      <c r="C233"/>
      <c r="D233"/>
      <c r="E233"/>
      <c r="F233"/>
      <c r="G233"/>
      <c r="H233"/>
      <c r="I233"/>
      <c r="J233"/>
    </row>
    <row r="234" spans="2:10">
      <c r="B234"/>
      <c r="C234"/>
      <c r="D234"/>
      <c r="E234"/>
      <c r="F234"/>
      <c r="G234"/>
      <c r="H234"/>
      <c r="I234"/>
      <c r="J234"/>
    </row>
    <row r="235" spans="2:10">
      <c r="B235"/>
      <c r="C235"/>
      <c r="D235"/>
      <c r="E235"/>
      <c r="F235"/>
      <c r="G235"/>
      <c r="H235"/>
      <c r="I235"/>
      <c r="J235"/>
    </row>
    <row r="236" spans="2:10">
      <c r="B236"/>
      <c r="C236"/>
      <c r="D236"/>
      <c r="E236"/>
      <c r="F236"/>
      <c r="G236"/>
      <c r="H236"/>
      <c r="I236"/>
      <c r="J236"/>
    </row>
    <row r="237" spans="2:10">
      <c r="B237"/>
      <c r="C237"/>
      <c r="D237"/>
      <c r="E237"/>
      <c r="F237"/>
      <c r="G237"/>
      <c r="H237"/>
      <c r="I237"/>
      <c r="J237"/>
    </row>
    <row r="238" spans="2:10">
      <c r="B238"/>
      <c r="C238"/>
      <c r="D238"/>
      <c r="E238"/>
      <c r="F238"/>
      <c r="G238"/>
      <c r="H238"/>
      <c r="I238"/>
      <c r="J238"/>
    </row>
    <row r="239" spans="2:10">
      <c r="B239"/>
      <c r="C239"/>
      <c r="D239"/>
      <c r="E239"/>
      <c r="F239"/>
      <c r="G239"/>
      <c r="H239"/>
      <c r="I239"/>
      <c r="J239"/>
    </row>
    <row r="240" spans="2:10">
      <c r="B240"/>
      <c r="C240"/>
      <c r="D240"/>
      <c r="E240"/>
      <c r="F240"/>
      <c r="G240"/>
      <c r="H240"/>
      <c r="I240"/>
      <c r="J240"/>
    </row>
    <row r="241" spans="2:10">
      <c r="B241"/>
      <c r="C241"/>
      <c r="D241"/>
      <c r="E241"/>
      <c r="F241"/>
      <c r="G241"/>
      <c r="H241"/>
      <c r="I241"/>
      <c r="J241"/>
    </row>
    <row r="242" spans="2:10">
      <c r="B242"/>
      <c r="C242"/>
      <c r="D242"/>
      <c r="E242"/>
      <c r="F242"/>
      <c r="G242"/>
      <c r="H242"/>
      <c r="I242"/>
      <c r="J242"/>
    </row>
    <row r="243" spans="2:10">
      <c r="B243"/>
      <c r="C243"/>
      <c r="D243"/>
      <c r="E243"/>
      <c r="F243"/>
      <c r="G243"/>
      <c r="H243"/>
      <c r="I243"/>
      <c r="J243"/>
    </row>
    <row r="244" spans="2:10">
      <c r="B244"/>
      <c r="C244"/>
      <c r="D244"/>
      <c r="E244"/>
      <c r="F244"/>
      <c r="G244"/>
      <c r="H244"/>
      <c r="I244"/>
      <c r="J244"/>
    </row>
    <row r="245" spans="2:10">
      <c r="B245"/>
      <c r="C245"/>
      <c r="D245"/>
      <c r="E245"/>
      <c r="F245"/>
      <c r="G245"/>
      <c r="H245"/>
      <c r="I245"/>
      <c r="J245"/>
    </row>
    <row r="246" spans="2:10">
      <c r="B246"/>
      <c r="C246"/>
      <c r="D246"/>
      <c r="E246"/>
      <c r="F246"/>
      <c r="G246"/>
      <c r="H246"/>
      <c r="I246"/>
      <c r="J246"/>
    </row>
    <row r="247" spans="2:10">
      <c r="B247"/>
      <c r="C247"/>
      <c r="D247"/>
      <c r="E247"/>
      <c r="F247"/>
      <c r="G247"/>
      <c r="H247"/>
      <c r="I247"/>
      <c r="J247"/>
    </row>
    <row r="248" spans="2:10">
      <c r="B248"/>
      <c r="C248"/>
      <c r="D248"/>
      <c r="E248"/>
      <c r="F248"/>
      <c r="G248"/>
      <c r="H248"/>
      <c r="I248"/>
      <c r="J248"/>
    </row>
    <row r="249" spans="2:10">
      <c r="B249"/>
      <c r="C249"/>
      <c r="D249"/>
      <c r="E249"/>
      <c r="F249"/>
      <c r="G249"/>
      <c r="H249"/>
      <c r="I249"/>
      <c r="J249"/>
    </row>
    <row r="250" spans="2:10">
      <c r="B250"/>
      <c r="C250"/>
      <c r="D250"/>
      <c r="E250"/>
      <c r="F250"/>
      <c r="G250"/>
      <c r="H250"/>
      <c r="I250"/>
      <c r="J250"/>
    </row>
    <row r="251" spans="2:10">
      <c r="B251"/>
      <c r="C251"/>
      <c r="D251"/>
      <c r="E251"/>
      <c r="F251"/>
      <c r="G251"/>
      <c r="H251"/>
      <c r="I251"/>
      <c r="J251"/>
    </row>
    <row r="252" spans="2:10">
      <c r="B252"/>
      <c r="C252"/>
      <c r="D252"/>
      <c r="E252"/>
      <c r="F252"/>
      <c r="G252"/>
      <c r="H252"/>
      <c r="I252"/>
      <c r="J252"/>
    </row>
    <row r="253" spans="2:10">
      <c r="B253"/>
      <c r="C253"/>
      <c r="D253"/>
      <c r="E253"/>
      <c r="F253"/>
      <c r="G253"/>
      <c r="H253"/>
      <c r="I253"/>
      <c r="J253"/>
    </row>
    <row r="254" spans="2:10">
      <c r="B254"/>
      <c r="C254"/>
      <c r="D254"/>
      <c r="E254"/>
      <c r="F254"/>
      <c r="G254"/>
      <c r="H254"/>
      <c r="I254"/>
      <c r="J254"/>
    </row>
    <row r="255" spans="2:10">
      <c r="B255"/>
      <c r="C255"/>
      <c r="D255"/>
      <c r="E255"/>
      <c r="F255"/>
      <c r="G255"/>
      <c r="H255"/>
      <c r="I255"/>
      <c r="J255"/>
    </row>
    <row r="256" spans="2:10">
      <c r="B256"/>
      <c r="C256"/>
      <c r="D256"/>
      <c r="E256"/>
      <c r="F256"/>
      <c r="G256"/>
      <c r="H256"/>
      <c r="I256"/>
      <c r="J256"/>
    </row>
    <row r="257" spans="2:10">
      <c r="B257"/>
      <c r="C257"/>
      <c r="D257"/>
      <c r="E257"/>
      <c r="F257"/>
      <c r="G257"/>
      <c r="H257"/>
      <c r="I257"/>
      <c r="J257"/>
    </row>
    <row r="258" spans="2:10">
      <c r="B258"/>
      <c r="C258"/>
      <c r="D258"/>
      <c r="E258"/>
      <c r="F258"/>
      <c r="G258"/>
      <c r="H258"/>
      <c r="I258"/>
      <c r="J258"/>
    </row>
    <row r="259" spans="2:10">
      <c r="B259"/>
      <c r="C259"/>
      <c r="D259"/>
      <c r="E259"/>
      <c r="F259"/>
      <c r="G259"/>
      <c r="H259"/>
      <c r="I259"/>
      <c r="J259"/>
    </row>
    <row r="260" spans="2:10">
      <c r="B260"/>
      <c r="C260"/>
      <c r="D260"/>
      <c r="E260"/>
      <c r="F260"/>
      <c r="G260"/>
      <c r="H260"/>
      <c r="I260"/>
      <c r="J260"/>
    </row>
    <row r="261" spans="2:10">
      <c r="B261"/>
      <c r="C261"/>
      <c r="D261"/>
      <c r="E261"/>
      <c r="F261"/>
      <c r="G261"/>
      <c r="H261"/>
      <c r="I261"/>
      <c r="J261"/>
    </row>
    <row r="262" spans="2:10">
      <c r="B262"/>
      <c r="C262"/>
      <c r="D262"/>
      <c r="E262"/>
      <c r="F262"/>
      <c r="G262"/>
      <c r="H262"/>
      <c r="I262"/>
      <c r="J262"/>
    </row>
    <row r="263" spans="2:10">
      <c r="B263"/>
      <c r="C263"/>
      <c r="D263"/>
      <c r="E263"/>
      <c r="F263"/>
      <c r="G263"/>
      <c r="H263"/>
      <c r="I263"/>
      <c r="J263"/>
    </row>
    <row r="264" spans="2:10">
      <c r="B264"/>
      <c r="C264"/>
      <c r="D264"/>
      <c r="E264"/>
      <c r="F264"/>
      <c r="G264"/>
      <c r="H264"/>
      <c r="I264"/>
      <c r="J264"/>
    </row>
    <row r="265" spans="2:10">
      <c r="B265"/>
      <c r="C265"/>
      <c r="D265"/>
      <c r="E265"/>
      <c r="F265"/>
      <c r="G265"/>
      <c r="H265"/>
      <c r="I265"/>
      <c r="J265"/>
    </row>
    <row r="266" spans="2:10">
      <c r="B266"/>
      <c r="C266"/>
      <c r="D266"/>
      <c r="E266"/>
      <c r="F266"/>
      <c r="G266"/>
      <c r="H266"/>
      <c r="I266"/>
      <c r="J266"/>
    </row>
    <row r="267" spans="2:10">
      <c r="B267"/>
      <c r="C267"/>
      <c r="D267"/>
      <c r="E267"/>
      <c r="F267"/>
      <c r="G267"/>
      <c r="H267"/>
      <c r="I267"/>
      <c r="J267"/>
    </row>
    <row r="268" spans="2:10">
      <c r="B268"/>
      <c r="C268"/>
      <c r="D268"/>
      <c r="E268"/>
      <c r="F268"/>
      <c r="G268"/>
      <c r="H268"/>
      <c r="I268"/>
      <c r="J268"/>
    </row>
    <row r="269" spans="2:10">
      <c r="B269"/>
      <c r="C269"/>
      <c r="D269"/>
      <c r="E269"/>
      <c r="F269"/>
      <c r="G269"/>
      <c r="H269"/>
      <c r="I269"/>
      <c r="J269"/>
    </row>
    <row r="270" spans="2:10">
      <c r="B270"/>
      <c r="C270"/>
      <c r="D270"/>
      <c r="E270"/>
      <c r="F270"/>
      <c r="G270"/>
      <c r="H270"/>
      <c r="I270"/>
      <c r="J270"/>
    </row>
    <row r="271" spans="2:10">
      <c r="B271"/>
      <c r="C271"/>
      <c r="D271"/>
      <c r="E271"/>
      <c r="F271"/>
      <c r="G271"/>
      <c r="H271"/>
      <c r="I271"/>
      <c r="J271"/>
    </row>
    <row r="272" spans="2:10">
      <c r="B272"/>
      <c r="C272"/>
      <c r="D272"/>
      <c r="E272"/>
      <c r="F272"/>
      <c r="G272"/>
      <c r="H272"/>
      <c r="I272"/>
      <c r="J272"/>
    </row>
    <row r="273" spans="2:10">
      <c r="B273"/>
      <c r="C273"/>
      <c r="D273"/>
      <c r="E273"/>
      <c r="F273"/>
      <c r="G273"/>
      <c r="H273"/>
      <c r="I273"/>
      <c r="J273"/>
    </row>
    <row r="274" spans="2:10">
      <c r="B274"/>
      <c r="C274"/>
      <c r="D274"/>
      <c r="E274"/>
      <c r="F274"/>
      <c r="G274"/>
      <c r="H274"/>
      <c r="I274"/>
      <c r="J274"/>
    </row>
    <row r="275" spans="2:10">
      <c r="B275"/>
      <c r="C275"/>
      <c r="D275"/>
      <c r="E275"/>
      <c r="F275"/>
      <c r="G275"/>
      <c r="H275"/>
      <c r="I275"/>
      <c r="J275"/>
    </row>
    <row r="276" spans="2:10">
      <c r="B276"/>
      <c r="C276"/>
      <c r="D276"/>
      <c r="E276"/>
      <c r="F276"/>
      <c r="G276"/>
      <c r="H276"/>
      <c r="I276"/>
      <c r="J276"/>
    </row>
    <row r="277" spans="2:10">
      <c r="B277"/>
      <c r="C277"/>
      <c r="D277"/>
      <c r="E277"/>
      <c r="F277"/>
      <c r="G277"/>
      <c r="H277"/>
      <c r="I277"/>
      <c r="J277"/>
    </row>
    <row r="278" spans="2:10">
      <c r="B278"/>
      <c r="C278"/>
      <c r="D278"/>
      <c r="E278"/>
      <c r="F278"/>
      <c r="G278"/>
      <c r="H278"/>
      <c r="I278"/>
      <c r="J278"/>
    </row>
    <row r="279" spans="2:10">
      <c r="B279"/>
      <c r="C279"/>
      <c r="D279"/>
      <c r="E279"/>
      <c r="F279"/>
      <c r="G279"/>
      <c r="H279"/>
      <c r="I279"/>
      <c r="J279"/>
    </row>
    <row r="280" spans="2:10">
      <c r="B280"/>
      <c r="C280"/>
      <c r="D280"/>
      <c r="E280"/>
      <c r="F280"/>
      <c r="G280"/>
      <c r="H280"/>
      <c r="I280"/>
      <c r="J280"/>
    </row>
    <row r="281" spans="2:10">
      <c r="B281"/>
      <c r="C281"/>
      <c r="D281"/>
      <c r="E281"/>
      <c r="F281"/>
      <c r="G281"/>
      <c r="H281"/>
      <c r="I281"/>
      <c r="J281"/>
    </row>
    <row r="282" spans="2:10">
      <c r="B282"/>
      <c r="C282"/>
      <c r="D282"/>
      <c r="E282"/>
      <c r="F282"/>
      <c r="G282"/>
      <c r="H282"/>
      <c r="I282"/>
      <c r="J282"/>
    </row>
    <row r="283" spans="2:10">
      <c r="B283"/>
      <c r="C283"/>
      <c r="D283"/>
      <c r="E283"/>
      <c r="F283"/>
      <c r="G283"/>
      <c r="H283"/>
      <c r="I283"/>
      <c r="J283"/>
    </row>
    <row r="284" spans="2:10">
      <c r="B284"/>
      <c r="C284"/>
      <c r="D284"/>
      <c r="E284"/>
      <c r="F284"/>
      <c r="G284"/>
      <c r="H284"/>
      <c r="I284"/>
      <c r="J284"/>
    </row>
    <row r="285" spans="2:10">
      <c r="B285"/>
      <c r="C285"/>
      <c r="D285"/>
      <c r="E285"/>
      <c r="F285"/>
      <c r="G285"/>
      <c r="H285"/>
      <c r="I285"/>
      <c r="J285"/>
    </row>
    <row r="286" spans="2:10">
      <c r="B286"/>
      <c r="C286"/>
      <c r="D286"/>
      <c r="E286"/>
      <c r="F286"/>
      <c r="G286"/>
      <c r="H286"/>
      <c r="I286"/>
      <c r="J286"/>
    </row>
    <row r="287" spans="2:10">
      <c r="B287"/>
      <c r="C287"/>
      <c r="D287"/>
      <c r="E287"/>
      <c r="F287"/>
      <c r="G287"/>
      <c r="H287"/>
      <c r="I287"/>
      <c r="J287"/>
    </row>
    <row r="288" spans="2:10">
      <c r="B288"/>
      <c r="C288"/>
      <c r="D288"/>
      <c r="E288"/>
      <c r="F288"/>
      <c r="G288"/>
      <c r="H288"/>
      <c r="I288"/>
      <c r="J288"/>
    </row>
    <row r="289" spans="2:10">
      <c r="B289"/>
      <c r="C289"/>
      <c r="D289"/>
      <c r="E289"/>
      <c r="F289"/>
      <c r="G289"/>
      <c r="H289"/>
      <c r="I289"/>
      <c r="J289"/>
    </row>
    <row r="290" spans="2:10">
      <c r="B290"/>
      <c r="C290"/>
      <c r="D290"/>
      <c r="E290"/>
      <c r="F290"/>
      <c r="G290"/>
      <c r="H290"/>
      <c r="I290"/>
      <c r="J290"/>
    </row>
    <row r="291" spans="2:10">
      <c r="B291"/>
      <c r="C291"/>
      <c r="D291"/>
      <c r="E291"/>
      <c r="F291"/>
      <c r="G291"/>
      <c r="H291"/>
      <c r="I291"/>
      <c r="J291"/>
    </row>
    <row r="292" spans="2:10">
      <c r="B292"/>
      <c r="C292"/>
      <c r="D292"/>
      <c r="E292"/>
      <c r="F292"/>
      <c r="G292"/>
      <c r="H292"/>
      <c r="I292"/>
      <c r="J292"/>
    </row>
    <row r="293" spans="2:10">
      <c r="B293"/>
      <c r="C293"/>
      <c r="D293"/>
      <c r="E293"/>
      <c r="F293"/>
      <c r="G293"/>
      <c r="H293"/>
      <c r="I293"/>
      <c r="J293"/>
    </row>
    <row r="294" spans="2:10">
      <c r="B294"/>
      <c r="C294"/>
      <c r="D294"/>
      <c r="E294"/>
      <c r="F294"/>
      <c r="G294"/>
      <c r="H294"/>
      <c r="I294"/>
      <c r="J294"/>
    </row>
    <row r="295" spans="2:10">
      <c r="B295"/>
      <c r="C295"/>
      <c r="D295"/>
      <c r="E295"/>
      <c r="F295"/>
      <c r="G295"/>
      <c r="H295"/>
      <c r="I295"/>
      <c r="J295"/>
    </row>
    <row r="296" spans="2:10">
      <c r="B296"/>
      <c r="C296"/>
      <c r="D296"/>
      <c r="E296"/>
      <c r="F296"/>
      <c r="G296"/>
      <c r="H296"/>
      <c r="I296"/>
      <c r="J296"/>
    </row>
    <row r="297" spans="2:10">
      <c r="B297"/>
      <c r="C297"/>
      <c r="D297"/>
      <c r="E297"/>
      <c r="F297"/>
      <c r="G297"/>
      <c r="H297"/>
      <c r="I297"/>
      <c r="J297"/>
    </row>
    <row r="298" spans="2:10">
      <c r="B298"/>
      <c r="C298"/>
      <c r="D298"/>
      <c r="E298"/>
      <c r="F298"/>
      <c r="G298"/>
      <c r="H298"/>
      <c r="I298"/>
      <c r="J298"/>
    </row>
    <row r="299" spans="2:10">
      <c r="B299"/>
      <c r="C299"/>
      <c r="D299"/>
      <c r="E299"/>
      <c r="F299"/>
      <c r="G299"/>
      <c r="H299"/>
      <c r="I299"/>
      <c r="J299"/>
    </row>
    <row r="300" spans="2:10">
      <c r="B300"/>
      <c r="C300"/>
      <c r="D300"/>
      <c r="E300"/>
      <c r="F300"/>
      <c r="G300"/>
      <c r="H300"/>
      <c r="I300"/>
      <c r="J300"/>
    </row>
    <row r="301" spans="2:10">
      <c r="B301"/>
      <c r="C301"/>
      <c r="D301"/>
      <c r="E301"/>
      <c r="F301"/>
      <c r="G301"/>
      <c r="H301"/>
      <c r="I301"/>
      <c r="J301"/>
    </row>
    <row r="302" spans="2:10">
      <c r="B302"/>
      <c r="C302"/>
      <c r="D302"/>
      <c r="E302"/>
      <c r="F302"/>
      <c r="G302"/>
      <c r="H302"/>
      <c r="I302"/>
      <c r="J302"/>
    </row>
    <row r="303" spans="2:10">
      <c r="B303"/>
      <c r="C303"/>
      <c r="D303"/>
      <c r="E303"/>
      <c r="F303"/>
      <c r="G303"/>
      <c r="H303"/>
      <c r="I303"/>
      <c r="J303"/>
    </row>
    <row r="304" spans="2:10">
      <c r="B304"/>
      <c r="C304"/>
      <c r="D304"/>
      <c r="E304"/>
      <c r="F304"/>
      <c r="G304"/>
      <c r="H304"/>
      <c r="I304"/>
      <c r="J304"/>
    </row>
    <row r="305" spans="2:10">
      <c r="B305"/>
      <c r="C305"/>
      <c r="D305"/>
      <c r="E305"/>
      <c r="F305"/>
      <c r="G305"/>
      <c r="H305"/>
      <c r="I305"/>
      <c r="J305"/>
    </row>
    <row r="306" spans="2:10">
      <c r="B306"/>
      <c r="C306"/>
      <c r="D306"/>
      <c r="E306"/>
      <c r="F306"/>
      <c r="G306"/>
      <c r="H306"/>
      <c r="I306"/>
      <c r="J306"/>
    </row>
    <row r="307" spans="2:10">
      <c r="B307"/>
      <c r="C307"/>
      <c r="D307"/>
      <c r="E307"/>
      <c r="F307"/>
      <c r="G307"/>
      <c r="H307"/>
      <c r="I307"/>
      <c r="J307"/>
    </row>
    <row r="308" spans="2:10">
      <c r="B308"/>
      <c r="C308"/>
      <c r="D308"/>
      <c r="E308"/>
      <c r="F308"/>
      <c r="G308"/>
      <c r="H308"/>
      <c r="I308"/>
      <c r="J308"/>
    </row>
    <row r="309" spans="2:10">
      <c r="B309"/>
      <c r="C309"/>
      <c r="D309"/>
      <c r="E309"/>
      <c r="F309"/>
      <c r="G309"/>
      <c r="H309"/>
      <c r="I309"/>
      <c r="J309"/>
    </row>
    <row r="310" spans="2:10">
      <c r="B310"/>
      <c r="C310"/>
      <c r="D310"/>
      <c r="E310"/>
      <c r="F310"/>
      <c r="G310"/>
      <c r="H310"/>
      <c r="I310"/>
      <c r="J310"/>
    </row>
    <row r="311" spans="2:10">
      <c r="B311"/>
      <c r="C311"/>
      <c r="D311"/>
      <c r="E311"/>
      <c r="F311"/>
      <c r="G311"/>
      <c r="H311"/>
      <c r="I311"/>
      <c r="J311"/>
    </row>
    <row r="312" spans="2:10">
      <c r="B312"/>
      <c r="C312"/>
      <c r="D312"/>
      <c r="E312"/>
      <c r="F312"/>
      <c r="G312"/>
      <c r="H312"/>
      <c r="I312"/>
      <c r="J312"/>
    </row>
    <row r="313" spans="2:10">
      <c r="B313"/>
      <c r="C313"/>
      <c r="D313"/>
      <c r="E313"/>
      <c r="F313"/>
      <c r="G313"/>
      <c r="H313"/>
      <c r="I313"/>
      <c r="J313"/>
    </row>
    <row r="314" spans="2:10">
      <c r="B314"/>
      <c r="C314"/>
      <c r="D314"/>
      <c r="E314"/>
      <c r="F314"/>
      <c r="G314"/>
      <c r="H314"/>
      <c r="I314"/>
      <c r="J314"/>
    </row>
    <row r="315" spans="2:10">
      <c r="B315"/>
      <c r="C315"/>
      <c r="D315"/>
      <c r="E315"/>
      <c r="F315"/>
      <c r="G315"/>
      <c r="H315"/>
      <c r="I315"/>
      <c r="J31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0177-C2FF-4836-87B7-2431E8A84BBB}">
  <dimension ref="A1:H4"/>
  <sheetViews>
    <sheetView workbookViewId="0">
      <selection activeCell="C4" sqref="C4"/>
    </sheetView>
  </sheetViews>
  <sheetFormatPr defaultRowHeight="11.25"/>
  <cols>
    <col min="1" max="1" width="31" customWidth="1"/>
    <col min="3" max="3" width="16.6640625" bestFit="1" customWidth="1"/>
    <col min="4" max="5" width="16.33203125" bestFit="1" customWidth="1"/>
    <col min="6" max="6" width="16.6640625" bestFit="1" customWidth="1"/>
    <col min="7" max="7" width="10" bestFit="1" customWidth="1"/>
    <col min="8" max="8" width="12" bestFit="1" customWidth="1"/>
  </cols>
  <sheetData>
    <row r="1" spans="1:8" ht="56.25">
      <c r="A1" s="4" t="s">
        <v>5</v>
      </c>
      <c r="B1" s="4" t="s">
        <v>5</v>
      </c>
      <c r="C1" s="16" t="s">
        <v>54</v>
      </c>
      <c r="D1" s="16" t="s">
        <v>46</v>
      </c>
      <c r="E1" s="16" t="s">
        <v>47</v>
      </c>
      <c r="F1" s="16" t="s">
        <v>55</v>
      </c>
      <c r="G1" s="16" t="s">
        <v>38</v>
      </c>
      <c r="H1" s="16" t="s">
        <v>39</v>
      </c>
    </row>
    <row r="2" spans="1:8">
      <c r="A2" s="4" t="s">
        <v>31</v>
      </c>
      <c r="B2" s="4" t="s">
        <v>5</v>
      </c>
      <c r="C2" s="5" t="s">
        <v>6</v>
      </c>
      <c r="D2" s="5" t="s">
        <v>6</v>
      </c>
      <c r="E2" s="5" t="s">
        <v>6</v>
      </c>
      <c r="F2" s="5" t="s">
        <v>6</v>
      </c>
      <c r="G2" s="5" t="s">
        <v>5</v>
      </c>
      <c r="H2" s="5" t="s">
        <v>5</v>
      </c>
    </row>
    <row r="3" spans="1:8">
      <c r="A3" s="8" t="s">
        <v>32</v>
      </c>
      <c r="B3" s="9" t="s">
        <v>33</v>
      </c>
      <c r="C3" s="25">
        <v>8564521.4499999993</v>
      </c>
      <c r="D3" s="7">
        <v>24497221</v>
      </c>
      <c r="E3" s="7">
        <v>24497221</v>
      </c>
      <c r="F3" s="25">
        <v>9996540.8900000006</v>
      </c>
      <c r="G3" s="25">
        <v>116.720367254145</v>
      </c>
      <c r="H3" s="25">
        <v>40.806836375440298</v>
      </c>
    </row>
    <row r="4" spans="1:8">
      <c r="A4" s="8" t="s">
        <v>34</v>
      </c>
      <c r="B4" s="9" t="s">
        <v>35</v>
      </c>
      <c r="C4" s="25">
        <v>82307.87</v>
      </c>
      <c r="D4" s="7">
        <v>1772985</v>
      </c>
      <c r="E4" s="7">
        <v>1772985</v>
      </c>
      <c r="F4" s="25">
        <v>119305.21</v>
      </c>
      <c r="G4" s="25">
        <v>144.949942210872</v>
      </c>
      <c r="H4" s="25">
        <v>6.7290591854979001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F033-D840-4BAD-A3BB-7F34F99254E5}">
  <dimension ref="A1:G8"/>
  <sheetViews>
    <sheetView workbookViewId="0">
      <selection activeCell="B2" sqref="B2"/>
    </sheetView>
  </sheetViews>
  <sheetFormatPr defaultRowHeight="11.25"/>
  <cols>
    <col min="1" max="1" width="40.5" customWidth="1"/>
    <col min="2" max="2" width="16.33203125" bestFit="1" customWidth="1"/>
    <col min="3" max="4" width="17.83203125" bestFit="1" customWidth="1"/>
    <col min="5" max="5" width="16.33203125" bestFit="1" customWidth="1"/>
    <col min="6" max="7" width="9.6640625" bestFit="1" customWidth="1"/>
  </cols>
  <sheetData>
    <row r="1" spans="1:7" ht="56.25">
      <c r="A1" s="4" t="s">
        <v>5</v>
      </c>
      <c r="B1" s="16" t="s">
        <v>50</v>
      </c>
      <c r="C1" s="16" t="s">
        <v>51</v>
      </c>
      <c r="D1" s="16" t="s">
        <v>52</v>
      </c>
      <c r="E1" s="16" t="s">
        <v>53</v>
      </c>
      <c r="F1" s="16" t="s">
        <v>36</v>
      </c>
      <c r="G1" s="16" t="s">
        <v>37</v>
      </c>
    </row>
    <row r="2" spans="1:7">
      <c r="A2" s="4" t="s">
        <v>5</v>
      </c>
      <c r="B2" s="5" t="s">
        <v>6</v>
      </c>
      <c r="C2" s="5" t="s">
        <v>6</v>
      </c>
      <c r="D2" s="5" t="s">
        <v>6</v>
      </c>
      <c r="E2" s="5" t="s">
        <v>6</v>
      </c>
      <c r="F2" s="5" t="s">
        <v>5</v>
      </c>
      <c r="G2" s="5" t="s">
        <v>5</v>
      </c>
    </row>
    <row r="3" spans="1:7">
      <c r="A3" s="8" t="s">
        <v>7</v>
      </c>
      <c r="B3" s="25">
        <v>8546601.3599999994</v>
      </c>
      <c r="C3" s="7">
        <v>25754724</v>
      </c>
      <c r="D3" s="7">
        <v>25754724</v>
      </c>
      <c r="E3" s="25">
        <v>10051793.140000001</v>
      </c>
      <c r="F3" s="25">
        <v>117.611582857306</v>
      </c>
      <c r="G3" s="25">
        <v>39.028929760613998</v>
      </c>
    </row>
    <row r="4" spans="1:7">
      <c r="A4" s="19" t="s">
        <v>26</v>
      </c>
      <c r="B4" s="25">
        <v>8546601.3599999994</v>
      </c>
      <c r="C4" s="7">
        <v>25754724</v>
      </c>
      <c r="D4" s="7">
        <v>25754724</v>
      </c>
      <c r="E4" s="25">
        <v>10051793.140000001</v>
      </c>
      <c r="F4" s="25">
        <v>117.611582857306</v>
      </c>
      <c r="G4" s="25">
        <v>39.028929760613998</v>
      </c>
    </row>
    <row r="5" spans="1:7">
      <c r="A5" s="18" t="s">
        <v>27</v>
      </c>
      <c r="B5" s="25">
        <v>8546601.3599999994</v>
      </c>
      <c r="C5" s="6"/>
      <c r="D5" s="6"/>
      <c r="E5" s="25">
        <v>10051793.140000001</v>
      </c>
      <c r="F5" s="25">
        <v>117.611582857306</v>
      </c>
      <c r="G5" s="6"/>
    </row>
    <row r="6" spans="1:7">
      <c r="A6" s="15" t="s">
        <v>28</v>
      </c>
      <c r="B6" s="25">
        <v>8471093.4900000002</v>
      </c>
      <c r="C6" s="6"/>
      <c r="D6" s="6"/>
      <c r="E6" s="25">
        <v>9932487.9299999997</v>
      </c>
      <c r="F6" s="25">
        <v>117.25154422773301</v>
      </c>
      <c r="G6" s="6"/>
    </row>
    <row r="7" spans="1:7">
      <c r="A7" s="15" t="s">
        <v>29</v>
      </c>
      <c r="B7" s="25">
        <v>75507.87</v>
      </c>
      <c r="C7" s="6"/>
      <c r="D7" s="6"/>
      <c r="E7" s="25">
        <v>119305.21</v>
      </c>
      <c r="F7" s="25">
        <v>158.00367564334701</v>
      </c>
      <c r="G7" s="6"/>
    </row>
    <row r="8" spans="1:7">
      <c r="A8" s="15" t="s">
        <v>30</v>
      </c>
      <c r="B8" s="6"/>
      <c r="C8" s="6"/>
      <c r="D8" s="6"/>
      <c r="E8" s="6"/>
      <c r="F8" s="6"/>
      <c r="G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Sažetak</vt:lpstr>
      <vt:lpstr>Račun prihoda i rashoda_ekonoms</vt:lpstr>
      <vt:lpstr>Račun prihoda i rashoda_izvori</vt:lpstr>
      <vt:lpstr>Rashodi po funk. klas.</vt:lpstr>
      <vt:lpstr>Posebni dio</vt:lpstr>
      <vt:lpstr>FP0002PRPV2</vt:lpstr>
      <vt:lpstr>FP0002PRR</vt:lpstr>
      <vt:lpstr>FP0002PRB</vt:lpstr>
      <vt:lpstr>FP0005PRV2</vt:lpstr>
      <vt:lpstr>DF_GRID_2</vt:lpstr>
      <vt:lpstr>FP0002PRPV2!Print_Area</vt:lpstr>
      <vt:lpstr>'Posebni dio'!Print_Area</vt:lpstr>
      <vt:lpstr>'Račun prihoda i rashoda_ekonoms'!Print_Area</vt:lpstr>
      <vt:lpstr>'Račun prihoda i rashoda_izvori'!Print_Area</vt:lpstr>
      <vt:lpstr>'Rashodi po funk. klas.'!Print_Area</vt:lpstr>
      <vt:lpstr>'Posebni dio'!Print_Titles</vt:lpstr>
      <vt:lpstr>'Račun prihoda i rashoda_ekonoms'!Print_Titles</vt:lpstr>
    </vt:vector>
  </TitlesOfParts>
  <Company>SAP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FP0001PR Sažetak</dc:title>
  <dc:creator>I027330</dc:creator>
  <cp:lastModifiedBy>Kušen Jelena</cp:lastModifiedBy>
  <cp:lastPrinted>2025-08-18T08:30:37Z</cp:lastPrinted>
  <dcterms:created xsi:type="dcterms:W3CDTF">2006-05-18T10:01:57Z</dcterms:created>
  <dcterms:modified xsi:type="dcterms:W3CDTF">2025-11-25T10:46:39Z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FP0001PR Sažetak.xls</vt:lpwstr>
  </property>
  <property fmtid="{D5CDD505-2E9C-101B-9397-08002B2CF9AE}" pid="4" name="_NewReviewCycle">
    <vt:lpwstr/>
  </property>
  <property fmtid="{D5CDD505-2E9C-101B-9397-08002B2CF9AE}" pid="10" name="BExAnalyzer_Activesheet">
    <vt:lpwstr>Sažetak</vt:lpwstr>
  </property>
</Properties>
</file>